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rdlt-my.sharepoint.com/personal/darius_grigaliunas_jrd_lt/Documents/Documents/Visi darbai nuo 2020-02/JST/Paskirstymo tvarka/"/>
    </mc:Choice>
  </mc:AlternateContent>
  <xr:revisionPtr revIDLastSave="1" documentId="8_{C279A3D3-E7DF-4C3F-BF9C-28ECFD883F6F}" xr6:coauthVersionLast="47" xr6:coauthVersionMax="47" xr10:uidLastSave="{4C17FB4C-2384-457A-9BB4-F27CB0B3F627}"/>
  <bookViews>
    <workbookView xWindow="-120" yWindow="-120" windowWidth="29040" windowHeight="15840" xr2:uid="{AB17B03F-C87F-448B-80C6-8AEC23A8D89C}"/>
  </bookViews>
  <sheets>
    <sheet name="2023-2024 m. JST konkursui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2" i="2" l="1"/>
  <c r="D90" i="2"/>
  <c r="B90" i="2"/>
  <c r="H89" i="2"/>
  <c r="F89" i="2"/>
  <c r="H88" i="2"/>
  <c r="F88" i="2"/>
  <c r="H87" i="2"/>
  <c r="F87" i="2"/>
  <c r="H86" i="2"/>
  <c r="F86" i="2"/>
  <c r="H85" i="2"/>
  <c r="F85" i="2"/>
  <c r="H84" i="2"/>
  <c r="F84" i="2"/>
  <c r="H83" i="2"/>
  <c r="F83" i="2"/>
  <c r="H82" i="2"/>
  <c r="F82" i="2"/>
  <c r="F90" i="2" s="1"/>
  <c r="E82" i="2"/>
  <c r="E90" i="2" s="1"/>
  <c r="E79" i="2"/>
  <c r="D79" i="2"/>
  <c r="B79" i="2"/>
  <c r="H78" i="2"/>
  <c r="F78" i="2"/>
  <c r="H77" i="2"/>
  <c r="F77" i="2"/>
  <c r="H76" i="2"/>
  <c r="F76" i="2"/>
  <c r="H75" i="2"/>
  <c r="F75" i="2"/>
  <c r="H74" i="2"/>
  <c r="F74" i="2"/>
  <c r="F79" i="2" s="1"/>
  <c r="H73" i="2"/>
  <c r="F73" i="2"/>
  <c r="E70" i="2"/>
  <c r="D70" i="2"/>
  <c r="B70" i="2"/>
  <c r="H69" i="2"/>
  <c r="F69" i="2"/>
  <c r="H68" i="2"/>
  <c r="F68" i="2"/>
  <c r="H67" i="2"/>
  <c r="F67" i="2"/>
  <c r="H66" i="2"/>
  <c r="F66" i="2"/>
  <c r="F70" i="2" s="1"/>
  <c r="E63" i="2"/>
  <c r="D63" i="2"/>
  <c r="B63" i="2"/>
  <c r="H62" i="2"/>
  <c r="F62" i="2"/>
  <c r="H61" i="2"/>
  <c r="F61" i="2"/>
  <c r="H60" i="2"/>
  <c r="F60" i="2"/>
  <c r="H59" i="2"/>
  <c r="F59" i="2"/>
  <c r="F63" i="2" s="1"/>
  <c r="E56" i="2"/>
  <c r="D56" i="2"/>
  <c r="B56" i="2"/>
  <c r="H55" i="2"/>
  <c r="F55" i="2"/>
  <c r="H54" i="2"/>
  <c r="F54" i="2"/>
  <c r="H53" i="2"/>
  <c r="F53" i="2"/>
  <c r="H52" i="2"/>
  <c r="F52" i="2"/>
  <c r="H51" i="2"/>
  <c r="F51" i="2"/>
  <c r="H50" i="2"/>
  <c r="F50" i="2"/>
  <c r="F56" i="2" s="1"/>
  <c r="H49" i="2"/>
  <c r="F49" i="2"/>
  <c r="E46" i="2"/>
  <c r="D46" i="2"/>
  <c r="B46" i="2"/>
  <c r="H45" i="2"/>
  <c r="F45" i="2"/>
  <c r="H44" i="2"/>
  <c r="F44" i="2"/>
  <c r="H43" i="2"/>
  <c r="F43" i="2"/>
  <c r="H42" i="2"/>
  <c r="F42" i="2"/>
  <c r="H41" i="2"/>
  <c r="F41" i="2"/>
  <c r="H40" i="2"/>
  <c r="F40" i="2"/>
  <c r="F46" i="2" s="1"/>
  <c r="E37" i="2"/>
  <c r="D37" i="2"/>
  <c r="B37" i="2"/>
  <c r="H36" i="2"/>
  <c r="F36" i="2"/>
  <c r="H35" i="2"/>
  <c r="F35" i="2"/>
  <c r="H34" i="2"/>
  <c r="F34" i="2"/>
  <c r="H33" i="2"/>
  <c r="F33" i="2"/>
  <c r="F37" i="2" s="1"/>
  <c r="H32" i="2"/>
  <c r="F32" i="2"/>
  <c r="E29" i="2"/>
  <c r="D29" i="2"/>
  <c r="B29" i="2"/>
  <c r="H28" i="2"/>
  <c r="F28" i="2"/>
  <c r="H27" i="2"/>
  <c r="F27" i="2"/>
  <c r="H26" i="2"/>
  <c r="F26" i="2"/>
  <c r="H25" i="2"/>
  <c r="F25" i="2"/>
  <c r="H24" i="2"/>
  <c r="F24" i="2"/>
  <c r="H23" i="2"/>
  <c r="F23" i="2"/>
  <c r="E23" i="2"/>
  <c r="H22" i="2"/>
  <c r="F22" i="2"/>
  <c r="D19" i="2"/>
  <c r="B19" i="2"/>
  <c r="H18" i="2"/>
  <c r="F18" i="2"/>
  <c r="H17" i="2"/>
  <c r="F17" i="2"/>
  <c r="F19" i="2" s="1"/>
  <c r="H16" i="2"/>
  <c r="F16" i="2"/>
  <c r="H15" i="2"/>
  <c r="F15" i="2"/>
  <c r="H14" i="2"/>
  <c r="F14" i="2"/>
  <c r="H13" i="2"/>
  <c r="F13" i="2"/>
  <c r="H12" i="2"/>
  <c r="F12" i="2"/>
  <c r="H11" i="2"/>
  <c r="I11" i="2" s="1"/>
  <c r="J11" i="2" s="1"/>
  <c r="F11" i="2"/>
  <c r="E11" i="2"/>
  <c r="E19" i="2" s="1"/>
  <c r="E8" i="2"/>
  <c r="E7" i="2"/>
  <c r="D7" i="2"/>
  <c r="B7" i="2"/>
  <c r="H6" i="2"/>
  <c r="F6" i="2"/>
  <c r="H5" i="2"/>
  <c r="F5" i="2"/>
  <c r="H4" i="2"/>
  <c r="F4" i="2"/>
  <c r="H3" i="2"/>
  <c r="F3" i="2"/>
  <c r="O2" i="2"/>
  <c r="N2" i="2"/>
  <c r="I60" i="2" s="1"/>
  <c r="J60" i="2" s="1"/>
  <c r="L60" i="2" s="1"/>
  <c r="G60" i="2" s="1"/>
  <c r="H2" i="2"/>
  <c r="F2" i="2"/>
  <c r="F7" i="2" s="1"/>
  <c r="I28" i="2" l="1"/>
  <c r="J28" i="2" s="1"/>
  <c r="L28" i="2" s="1"/>
  <c r="G28" i="2" s="1"/>
  <c r="I62" i="2"/>
  <c r="J62" i="2" s="1"/>
  <c r="L62" i="2" s="1"/>
  <c r="G62" i="2" s="1"/>
  <c r="I74" i="2"/>
  <c r="J74" i="2" s="1"/>
  <c r="L74" i="2" s="1"/>
  <c r="G74" i="2" s="1"/>
  <c r="I76" i="2"/>
  <c r="J76" i="2" s="1"/>
  <c r="L76" i="2" s="1"/>
  <c r="G76" i="2" s="1"/>
  <c r="I78" i="2"/>
  <c r="J78" i="2" s="1"/>
  <c r="L78" i="2" s="1"/>
  <c r="G78" i="2" s="1"/>
  <c r="I83" i="2"/>
  <c r="J83" i="2" s="1"/>
  <c r="L83" i="2" s="1"/>
  <c r="G83" i="2" s="1"/>
  <c r="I13" i="2"/>
  <c r="J13" i="2" s="1"/>
  <c r="L13" i="2" s="1"/>
  <c r="G13" i="2" s="1"/>
  <c r="I32" i="2"/>
  <c r="J32" i="2" s="1"/>
  <c r="L32" i="2" s="1"/>
  <c r="L37" i="2" s="1"/>
  <c r="I35" i="2"/>
  <c r="J35" i="2" s="1"/>
  <c r="L35" i="2" s="1"/>
  <c r="G35" i="2" s="1"/>
  <c r="I66" i="2"/>
  <c r="J66" i="2" s="1"/>
  <c r="I69" i="2"/>
  <c r="J69" i="2" s="1"/>
  <c r="L69" i="2" s="1"/>
  <c r="G69" i="2" s="1"/>
  <c r="I68" i="2"/>
  <c r="J68" i="2" s="1"/>
  <c r="L68" i="2" s="1"/>
  <c r="G68" i="2" s="1"/>
  <c r="I73" i="2"/>
  <c r="J73" i="2" s="1"/>
  <c r="I75" i="2"/>
  <c r="J75" i="2" s="1"/>
  <c r="L75" i="2" s="1"/>
  <c r="G75" i="2" s="1"/>
  <c r="I77" i="2"/>
  <c r="J77" i="2" s="1"/>
  <c r="L77" i="2" s="1"/>
  <c r="G77" i="2" s="1"/>
  <c r="I24" i="2"/>
  <c r="J24" i="2" s="1"/>
  <c r="L24" i="2" s="1"/>
  <c r="G24" i="2" s="1"/>
  <c r="I33" i="2"/>
  <c r="J33" i="2" s="1"/>
  <c r="L33" i="2" s="1"/>
  <c r="G33" i="2" s="1"/>
  <c r="I67" i="2"/>
  <c r="J67" i="2" s="1"/>
  <c r="L67" i="2" s="1"/>
  <c r="G67" i="2" s="1"/>
  <c r="I15" i="2"/>
  <c r="J15" i="2" s="1"/>
  <c r="L15" i="2" s="1"/>
  <c r="G15" i="2" s="1"/>
  <c r="I23" i="2"/>
  <c r="J23" i="2" s="1"/>
  <c r="L23" i="2" s="1"/>
  <c r="G23" i="2" s="1"/>
  <c r="I34" i="2"/>
  <c r="J34" i="2" s="1"/>
  <c r="L34" i="2" s="1"/>
  <c r="G34" i="2" s="1"/>
  <c r="I2" i="2"/>
  <c r="J2" i="2" s="1"/>
  <c r="L2" i="2" s="1"/>
  <c r="I5" i="2"/>
  <c r="J5" i="2" s="1"/>
  <c r="L5" i="2" s="1"/>
  <c r="G5" i="2" s="1"/>
  <c r="I14" i="2"/>
  <c r="J14" i="2" s="1"/>
  <c r="L14" i="2" s="1"/>
  <c r="G14" i="2" s="1"/>
  <c r="I36" i="2"/>
  <c r="J36" i="2" s="1"/>
  <c r="L36" i="2" s="1"/>
  <c r="G36" i="2" s="1"/>
  <c r="L73" i="2"/>
  <c r="L11" i="2"/>
  <c r="G2" i="2"/>
  <c r="I16" i="2"/>
  <c r="J16" i="2" s="1"/>
  <c r="L16" i="2" s="1"/>
  <c r="G16" i="2" s="1"/>
  <c r="I25" i="2"/>
  <c r="J25" i="2" s="1"/>
  <c r="L25" i="2" s="1"/>
  <c r="G25" i="2" s="1"/>
  <c r="I40" i="2"/>
  <c r="J40" i="2" s="1"/>
  <c r="I42" i="2"/>
  <c r="J42" i="2" s="1"/>
  <c r="L42" i="2" s="1"/>
  <c r="G42" i="2" s="1"/>
  <c r="I44" i="2"/>
  <c r="J44" i="2" s="1"/>
  <c r="L44" i="2" s="1"/>
  <c r="G44" i="2" s="1"/>
  <c r="L66" i="2"/>
  <c r="I89" i="2"/>
  <c r="J89" i="2" s="1"/>
  <c r="L89" i="2" s="1"/>
  <c r="G89" i="2" s="1"/>
  <c r="I87" i="2"/>
  <c r="J87" i="2" s="1"/>
  <c r="L87" i="2" s="1"/>
  <c r="G87" i="2" s="1"/>
  <c r="I85" i="2"/>
  <c r="J85" i="2" s="1"/>
  <c r="L85" i="2" s="1"/>
  <c r="G85" i="2" s="1"/>
  <c r="I3" i="2"/>
  <c r="J3" i="2" s="1"/>
  <c r="L3" i="2" s="1"/>
  <c r="G3" i="2" s="1"/>
  <c r="I4" i="2"/>
  <c r="J4" i="2" s="1"/>
  <c r="L4" i="2" s="1"/>
  <c r="G4" i="2" s="1"/>
  <c r="B92" i="2"/>
  <c r="I17" i="2"/>
  <c r="J17" i="2" s="1"/>
  <c r="L17" i="2" s="1"/>
  <c r="G17" i="2" s="1"/>
  <c r="I18" i="2"/>
  <c r="J18" i="2" s="1"/>
  <c r="L18" i="2" s="1"/>
  <c r="G18" i="2" s="1"/>
  <c r="I22" i="2"/>
  <c r="J22" i="2" s="1"/>
  <c r="I26" i="2"/>
  <c r="J26" i="2" s="1"/>
  <c r="L26" i="2" s="1"/>
  <c r="G26" i="2" s="1"/>
  <c r="I27" i="2"/>
  <c r="J27" i="2" s="1"/>
  <c r="L27" i="2" s="1"/>
  <c r="G27" i="2" s="1"/>
  <c r="I41" i="2"/>
  <c r="J41" i="2" s="1"/>
  <c r="L41" i="2" s="1"/>
  <c r="G41" i="2" s="1"/>
  <c r="I43" i="2"/>
  <c r="J43" i="2" s="1"/>
  <c r="L43" i="2" s="1"/>
  <c r="G43" i="2" s="1"/>
  <c r="I45" i="2"/>
  <c r="J45" i="2" s="1"/>
  <c r="L45" i="2" s="1"/>
  <c r="G45" i="2" s="1"/>
  <c r="I49" i="2"/>
  <c r="J49" i="2" s="1"/>
  <c r="I50" i="2"/>
  <c r="J50" i="2" s="1"/>
  <c r="L50" i="2" s="1"/>
  <c r="G50" i="2" s="1"/>
  <c r="I51" i="2"/>
  <c r="J51" i="2" s="1"/>
  <c r="L51" i="2" s="1"/>
  <c r="G51" i="2" s="1"/>
  <c r="I52" i="2"/>
  <c r="J52" i="2" s="1"/>
  <c r="L52" i="2" s="1"/>
  <c r="G52" i="2" s="1"/>
  <c r="I53" i="2"/>
  <c r="J53" i="2" s="1"/>
  <c r="L53" i="2" s="1"/>
  <c r="G53" i="2" s="1"/>
  <c r="I54" i="2"/>
  <c r="J54" i="2" s="1"/>
  <c r="L54" i="2" s="1"/>
  <c r="G54" i="2" s="1"/>
  <c r="I55" i="2"/>
  <c r="J55" i="2" s="1"/>
  <c r="L55" i="2" s="1"/>
  <c r="G55" i="2" s="1"/>
  <c r="I82" i="2"/>
  <c r="J82" i="2" s="1"/>
  <c r="I84" i="2"/>
  <c r="J84" i="2" s="1"/>
  <c r="L84" i="2" s="1"/>
  <c r="G84" i="2" s="1"/>
  <c r="I86" i="2"/>
  <c r="J86" i="2" s="1"/>
  <c r="L86" i="2" s="1"/>
  <c r="G86" i="2" s="1"/>
  <c r="I88" i="2"/>
  <c r="J88" i="2" s="1"/>
  <c r="L88" i="2" s="1"/>
  <c r="G88" i="2" s="1"/>
  <c r="J37" i="2"/>
  <c r="I6" i="2"/>
  <c r="J6" i="2" s="1"/>
  <c r="L6" i="2" s="1"/>
  <c r="G6" i="2" s="1"/>
  <c r="I12" i="2"/>
  <c r="J12" i="2" s="1"/>
  <c r="L12" i="2" s="1"/>
  <c r="G12" i="2" s="1"/>
  <c r="F29" i="2"/>
  <c r="I59" i="2"/>
  <c r="J59" i="2" s="1"/>
  <c r="I61" i="2"/>
  <c r="J61" i="2" s="1"/>
  <c r="L61" i="2" s="1"/>
  <c r="G61" i="2" s="1"/>
  <c r="J70" i="2" l="1"/>
  <c r="G32" i="2"/>
  <c r="G37" i="2" s="1"/>
  <c r="J79" i="2"/>
  <c r="L22" i="2"/>
  <c r="J29" i="2"/>
  <c r="J46" i="2"/>
  <c r="L40" i="2"/>
  <c r="G11" i="2"/>
  <c r="G19" i="2" s="1"/>
  <c r="L19" i="2"/>
  <c r="G73" i="2"/>
  <c r="G79" i="2" s="1"/>
  <c r="L79" i="2"/>
  <c r="L7" i="2"/>
  <c r="G66" i="2"/>
  <c r="G70" i="2" s="1"/>
  <c r="L70" i="2"/>
  <c r="J19" i="2"/>
  <c r="J92" i="2" s="1"/>
  <c r="J56" i="2"/>
  <c r="L49" i="2"/>
  <c r="J63" i="2"/>
  <c r="L59" i="2"/>
  <c r="J90" i="2"/>
  <c r="L82" i="2"/>
  <c r="G7" i="2"/>
  <c r="L90" i="2" l="1"/>
  <c r="G82" i="2"/>
  <c r="G90" i="2" s="1"/>
  <c r="L56" i="2"/>
  <c r="G49" i="2"/>
  <c r="G56" i="2" s="1"/>
  <c r="L63" i="2"/>
  <c r="G59" i="2"/>
  <c r="G63" i="2" s="1"/>
  <c r="L46" i="2"/>
  <c r="G40" i="2"/>
  <c r="G46" i="2" s="1"/>
  <c r="L29" i="2"/>
  <c r="G22" i="2"/>
  <c r="G29" i="2" s="1"/>
  <c r="G92" i="2" s="1"/>
  <c r="L92" i="2" l="1"/>
</calcChain>
</file>

<file path=xl/sharedStrings.xml><?xml version="1.0" encoding="utf-8"?>
<sst xmlns="http://schemas.openxmlformats.org/spreadsheetml/2006/main" count="184" uniqueCount="88">
  <si>
    <t>Alytaus</t>
  </si>
  <si>
    <t xml:space="preserve">Jaunų žm. sk sav. </t>
  </si>
  <si>
    <t>Jaunų žm. sk LR  2022 m. pr.</t>
  </si>
  <si>
    <t>Bendras biudžetas</t>
  </si>
  <si>
    <t>Didžiųjų savivaldybių</t>
  </si>
  <si>
    <t>Kitų sav.</t>
  </si>
  <si>
    <t>Savivaldybei skiriama suma</t>
  </si>
  <si>
    <t>Pagal skaičiavimus proc.</t>
  </si>
  <si>
    <t>Pagal skaičiavimus suma</t>
  </si>
  <si>
    <t>Papildomos vietos, likusios po paskirstymo</t>
  </si>
  <si>
    <t xml:space="preserve">Galutinis metinis finansuojamų JST savanorių skaičius </t>
  </si>
  <si>
    <t>Galutinė lėšų suma 57 mažesnėms savivaldybėms</t>
  </si>
  <si>
    <t>Sumažinta lėšų suma didiesiems miestams</t>
  </si>
  <si>
    <t>Druskininkų savivaldybė</t>
  </si>
  <si>
    <t>Alytaus miesto savivaldybė</t>
  </si>
  <si>
    <t>Lazdijų rajono savivaldybė</t>
  </si>
  <si>
    <t>Alytaus rajono savivaldybė</t>
  </si>
  <si>
    <t>Varėnos rajono savivaldybė</t>
  </si>
  <si>
    <t>Kauno</t>
  </si>
  <si>
    <t>Pagal skaiciavimus proc.</t>
  </si>
  <si>
    <t>Pagal skaiciavimus suma</t>
  </si>
  <si>
    <t xml:space="preserve">Metinis finansuojamų JST savanorių skaičius </t>
  </si>
  <si>
    <t>Kauno miesto savivaldybė</t>
  </si>
  <si>
    <t>Kauno rajono savivaldybė</t>
  </si>
  <si>
    <t>Kėdainių rajono savivaldybė</t>
  </si>
  <si>
    <t>Kaišiadorių rajono savivaldybė</t>
  </si>
  <si>
    <t>Jonavos rajono savivaldybė</t>
  </si>
  <si>
    <t>Birštono savivaldybė</t>
  </si>
  <si>
    <t>Raseinių rajono savivaldybė</t>
  </si>
  <si>
    <t>Prienų rajono savivaldybė</t>
  </si>
  <si>
    <t>Klaipėdos</t>
  </si>
  <si>
    <t>Metinis finansuojamų JST savanorių skaičius</t>
  </si>
  <si>
    <t>Klaipėdos rajono savivaldybė</t>
  </si>
  <si>
    <t>Klaipėdos miesto savivaldybė</t>
  </si>
  <si>
    <t>Šilutės rajono savivaldybė</t>
  </si>
  <si>
    <t>Kretingos rajono savivaldybė</t>
  </si>
  <si>
    <t>Neringos savivaldybė</t>
  </si>
  <si>
    <t>Skuodo rajono savivaldybė</t>
  </si>
  <si>
    <t>Palangos miesto savivaldybė</t>
  </si>
  <si>
    <t>Marijampolės</t>
  </si>
  <si>
    <t>Marijampolės savivaldybė</t>
  </si>
  <si>
    <t>Šakių rajono savivaldybė</t>
  </si>
  <si>
    <t>Vilkaviškio rajono savivaldybė</t>
  </si>
  <si>
    <t>Kalvarijos savivaldybė</t>
  </si>
  <si>
    <t>Kazlų Rūdos savivaldybė</t>
  </si>
  <si>
    <t>Panevėžio</t>
  </si>
  <si>
    <t>Panevėžio miesto savivaldybė</t>
  </si>
  <si>
    <t>Rokiškio rajono savivaldybė</t>
  </si>
  <si>
    <t>Kupiškio rajono savivaldybė</t>
  </si>
  <si>
    <t>Biržų rajono savivaldybė</t>
  </si>
  <si>
    <t>Panevėžio rajono savivaldybė</t>
  </si>
  <si>
    <t>Pasvalio rajono savivaldybė</t>
  </si>
  <si>
    <t>Šiaulių</t>
  </si>
  <si>
    <t>Pakruojo rajono savivaldybė</t>
  </si>
  <si>
    <t>Akmenės rajono savivaldybė</t>
  </si>
  <si>
    <t>Šiaulių miesto savivaldybė</t>
  </si>
  <si>
    <t>Radviliškio rajono savivaldybė</t>
  </si>
  <si>
    <t>Joniškio rajono savivaldybė</t>
  </si>
  <si>
    <t>Kelmės rajono savivaldybė</t>
  </si>
  <si>
    <t>Šiaulių rajono savivaldybė</t>
  </si>
  <si>
    <t>Tauragės</t>
  </si>
  <si>
    <t>Jurbarko rajono savivaldybė</t>
  </si>
  <si>
    <t>Pagėgių savivaldybė</t>
  </si>
  <si>
    <t>Šilalės rajono savivaldybė</t>
  </si>
  <si>
    <t>Tauragės rajono savivaldybė</t>
  </si>
  <si>
    <t>Telšių</t>
  </si>
  <si>
    <t>Mažeikių rajono savivaldybė</t>
  </si>
  <si>
    <t>Plungės rajono savivaldybė</t>
  </si>
  <si>
    <t>Rietavo savivaldybė</t>
  </si>
  <si>
    <t>Telšių rajono savivaldybė</t>
  </si>
  <si>
    <t>Utenos</t>
  </si>
  <si>
    <t>Anykščių rajono savivaldybė</t>
  </si>
  <si>
    <t>Utenos rajono savivaldybė</t>
  </si>
  <si>
    <t>Ignalinos rajono savivaldybė</t>
  </si>
  <si>
    <t>Molėtų rajono savivaldybė</t>
  </si>
  <si>
    <t>Zarasų rajono savivaldybė</t>
  </si>
  <si>
    <t>Visagino sav.</t>
  </si>
  <si>
    <t xml:space="preserve">Vilniaus </t>
  </si>
  <si>
    <t>Vilniaus miesto savivaldybė</t>
  </si>
  <si>
    <t>Švenčionių rajono savivaldybė</t>
  </si>
  <si>
    <t>Širvintų rajono savivaldybė</t>
  </si>
  <si>
    <t>Elektrėnų savivaldybė</t>
  </si>
  <si>
    <t>Vilniaus rajono savivaldybė</t>
  </si>
  <si>
    <t>Ukmergės rajono savivaldybė</t>
  </si>
  <si>
    <t>Šalčininkų rajono savivaldybė</t>
  </si>
  <si>
    <t>Trakų rajono savivaldybė</t>
  </si>
  <si>
    <t xml:space="preserve">VISO: </t>
  </si>
  <si>
    <t>Visam konkursui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</si>
</sst>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0" xfId="1"/>
    <xf numFmtId="0" fontId="2" fillId="3" borderId="1" xfId="1" applyFont="1" applyFill="1" applyBorder="1" applyAlignment="1">
      <alignment wrapText="1"/>
    </xf>
    <xf numFmtId="0" fontId="3" fillId="0" borderId="0" xfId="1" applyAlignment="1">
      <alignment wrapText="1"/>
    </xf>
    <xf numFmtId="3" fontId="3" fillId="2" borderId="1" xfId="1" applyNumberFormat="1" applyFill="1" applyBorder="1" applyAlignment="1">
      <alignment horizontal="center" vertical="center" wrapText="1"/>
    </xf>
    <xf numFmtId="3" fontId="3" fillId="2" borderId="2" xfId="1" applyNumberFormat="1" applyFill="1" applyBorder="1" applyAlignment="1">
      <alignment vertical="center" wrapText="1"/>
    </xf>
    <xf numFmtId="1" fontId="3" fillId="2" borderId="2" xfId="1" applyNumberFormat="1" applyFill="1" applyBorder="1" applyAlignment="1">
      <alignment vertical="center"/>
    </xf>
    <xf numFmtId="164" fontId="3" fillId="2" borderId="1" xfId="1" applyNumberForma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3" fontId="3" fillId="3" borderId="1" xfId="1" applyNumberFormat="1" applyFill="1" applyBorder="1"/>
    <xf numFmtId="4" fontId="3" fillId="3" borderId="1" xfId="1" applyNumberFormat="1" applyFill="1" applyBorder="1"/>
    <xf numFmtId="2" fontId="3" fillId="2" borderId="1" xfId="1" applyNumberForma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3" fontId="3" fillId="2" borderId="0" xfId="1" applyNumberFormat="1" applyFill="1" applyAlignment="1">
      <alignment horizontal="center" vertical="center" wrapText="1"/>
    </xf>
    <xf numFmtId="164" fontId="3" fillId="2" borderId="0" xfId="1" applyNumberFormat="1" applyFill="1" applyAlignment="1">
      <alignment horizontal="center" vertical="center"/>
    </xf>
    <xf numFmtId="3" fontId="2" fillId="2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ill="1" applyBorder="1" applyAlignment="1">
      <alignment horizontal="center" vertical="center" wrapText="1"/>
    </xf>
    <xf numFmtId="1" fontId="3" fillId="4" borderId="1" xfId="1" applyNumberFormat="1" applyFill="1" applyBorder="1" applyAlignment="1">
      <alignment vertical="center"/>
    </xf>
    <xf numFmtId="2" fontId="3" fillId="4" borderId="1" xfId="1" applyNumberForma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3" fontId="3" fillId="5" borderId="1" xfId="1" applyNumberFormat="1" applyFill="1" applyBorder="1" applyAlignment="1">
      <alignment horizontal="center" vertical="center" wrapText="1"/>
    </xf>
    <xf numFmtId="1" fontId="3" fillId="5" borderId="1" xfId="1" applyNumberFormat="1" applyFill="1" applyBorder="1" applyAlignment="1">
      <alignment vertical="center"/>
    </xf>
    <xf numFmtId="2" fontId="3" fillId="5" borderId="1" xfId="1" applyNumberForma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3" fontId="3" fillId="6" borderId="1" xfId="1" applyNumberFormat="1" applyFill="1" applyBorder="1" applyAlignment="1">
      <alignment horizontal="center" vertical="center" wrapText="1"/>
    </xf>
    <xf numFmtId="1" fontId="3" fillId="6" borderId="1" xfId="1" applyNumberFormat="1" applyFill="1" applyBorder="1" applyAlignment="1">
      <alignment vertical="center"/>
    </xf>
    <xf numFmtId="2" fontId="3" fillId="6" borderId="1" xfId="1" applyNumberForma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/>
    </xf>
    <xf numFmtId="3" fontId="2" fillId="6" borderId="1" xfId="1" applyNumberFormat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3" fontId="3" fillId="8" borderId="1" xfId="1" applyNumberFormat="1" applyFill="1" applyBorder="1" applyAlignment="1">
      <alignment horizontal="center" vertical="center" wrapText="1"/>
    </xf>
    <xf numFmtId="1" fontId="3" fillId="8" borderId="1" xfId="1" applyNumberFormat="1" applyFill="1" applyBorder="1" applyAlignment="1">
      <alignment vertical="center"/>
    </xf>
    <xf numFmtId="2" fontId="3" fillId="8" borderId="1" xfId="1" applyNumberFormat="1" applyFill="1" applyBorder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/>
    </xf>
    <xf numFmtId="3" fontId="2" fillId="8" borderId="1" xfId="1" applyNumberFormat="1" applyFont="1" applyFill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/>
    </xf>
    <xf numFmtId="1" fontId="2" fillId="8" borderId="3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1" fontId="2" fillId="9" borderId="1" xfId="1" applyNumberFormat="1" applyFont="1" applyFill="1" applyBorder="1" applyAlignment="1">
      <alignment horizontal="center" vertical="center" wrapText="1"/>
    </xf>
    <xf numFmtId="3" fontId="3" fillId="9" borderId="1" xfId="1" applyNumberFormat="1" applyFill="1" applyBorder="1" applyAlignment="1">
      <alignment horizontal="center" vertical="center" wrapText="1"/>
    </xf>
    <xf numFmtId="1" fontId="3" fillId="9" borderId="1" xfId="1" applyNumberFormat="1" applyFill="1" applyBorder="1" applyAlignment="1">
      <alignment vertical="center"/>
    </xf>
    <xf numFmtId="2" fontId="3" fillId="9" borderId="1" xfId="1" applyNumberFormat="1" applyFill="1" applyBorder="1" applyAlignment="1">
      <alignment horizontal="center" vertical="center" wrapText="1"/>
    </xf>
    <xf numFmtId="1" fontId="2" fillId="9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/>
    </xf>
    <xf numFmtId="3" fontId="2" fillId="9" borderId="1" xfId="1" applyNumberFormat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1" fontId="2" fillId="10" borderId="1" xfId="1" applyNumberFormat="1" applyFont="1" applyFill="1" applyBorder="1" applyAlignment="1">
      <alignment horizontal="center" vertical="center" wrapText="1"/>
    </xf>
    <xf numFmtId="3" fontId="3" fillId="10" borderId="1" xfId="1" applyNumberFormat="1" applyFill="1" applyBorder="1" applyAlignment="1">
      <alignment horizontal="center" vertical="center" wrapText="1"/>
    </xf>
    <xf numFmtId="1" fontId="3" fillId="10" borderId="1" xfId="1" applyNumberFormat="1" applyFill="1" applyBorder="1" applyAlignment="1">
      <alignment vertical="center"/>
    </xf>
    <xf numFmtId="2" fontId="3" fillId="10" borderId="1" xfId="1" applyNumberFormat="1" applyFill="1" applyBorder="1" applyAlignment="1">
      <alignment horizontal="center" vertical="center" wrapText="1"/>
    </xf>
    <xf numFmtId="1" fontId="2" fillId="10" borderId="1" xfId="1" applyNumberFormat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1" fillId="10" borderId="1" xfId="1" applyFont="1" applyFill="1" applyBorder="1" applyAlignment="1">
      <alignment horizontal="center" vertical="center"/>
    </xf>
    <xf numFmtId="3" fontId="2" fillId="10" borderId="1" xfId="1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1" fontId="2" fillId="11" borderId="1" xfId="1" applyNumberFormat="1" applyFont="1" applyFill="1" applyBorder="1" applyAlignment="1">
      <alignment horizontal="center" vertical="center" wrapText="1"/>
    </xf>
    <xf numFmtId="3" fontId="3" fillId="11" borderId="1" xfId="1" applyNumberFormat="1" applyFill="1" applyBorder="1" applyAlignment="1">
      <alignment horizontal="center" vertical="center" wrapText="1"/>
    </xf>
    <xf numFmtId="1" fontId="3" fillId="11" borderId="1" xfId="1" applyNumberFormat="1" applyFill="1" applyBorder="1" applyAlignment="1">
      <alignment vertical="center"/>
    </xf>
    <xf numFmtId="2" fontId="3" fillId="11" borderId="1" xfId="1" applyNumberFormat="1" applyFill="1" applyBorder="1" applyAlignment="1">
      <alignment horizontal="center" vertical="center" wrapText="1"/>
    </xf>
    <xf numFmtId="1" fontId="2" fillId="11" borderId="1" xfId="1" applyNumberFormat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3" fontId="2" fillId="11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3" fontId="3" fillId="0" borderId="1" xfId="1" applyNumberFormat="1" applyBorder="1" applyAlignment="1">
      <alignment horizontal="center" vertical="center" wrapText="1"/>
    </xf>
    <xf numFmtId="1" fontId="3" fillId="0" borderId="1" xfId="1" applyNumberFormat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1" fontId="3" fillId="2" borderId="1" xfId="1" applyNumberFormat="1" applyFill="1" applyBorder="1" applyAlignment="1">
      <alignment horizontal="center" vertical="center"/>
    </xf>
    <xf numFmtId="2" fontId="3" fillId="2" borderId="1" xfId="1" applyNumberForma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ill="1" applyBorder="1"/>
    <xf numFmtId="1" fontId="3" fillId="3" borderId="1" xfId="1" applyNumberFormat="1" applyFill="1" applyBorder="1"/>
    <xf numFmtId="1" fontId="3" fillId="0" borderId="0" xfId="1" applyNumberFormat="1"/>
  </cellXfs>
  <cellStyles count="2">
    <cellStyle name="Normal" xfId="0" builtinId="0"/>
    <cellStyle name="Normal 2" xfId="1" xr:uid="{421B0233-E3C3-4CF0-869F-F8BBD1973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kirstymas%20pagal%20Jona_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21"/>
      <sheetName val="2021 60-40"/>
      <sheetName val="2021-2022 m. JST konkursui"/>
      <sheetName val="Jaunų žmonių skaičius 2022 m."/>
      <sheetName val="2023 m."/>
      <sheetName val="2023-2024 m. JST konkursu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M9">
            <v>40171.915878722546</v>
          </cell>
        </row>
        <row r="11">
          <cell r="M11">
            <v>140828.08412127744</v>
          </cell>
        </row>
        <row r="12">
          <cell r="M12">
            <v>152046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ADDD-58DD-4356-AC79-1F01250A6F74}">
  <dimension ref="A1:P93"/>
  <sheetViews>
    <sheetView tabSelected="1" workbookViewId="0">
      <selection activeCell="K5" sqref="K5"/>
    </sheetView>
  </sheetViews>
  <sheetFormatPr defaultRowHeight="15" x14ac:dyDescent="0.25"/>
  <cols>
    <col min="1" max="1" width="16.140625" style="4" customWidth="1"/>
    <col min="2" max="3" width="9.140625" style="4"/>
    <col min="4" max="4" width="12.140625" style="4" hidden="1" customWidth="1"/>
    <col min="5" max="7" width="0" style="4" hidden="1" customWidth="1"/>
    <col min="8" max="8" width="9.140625" style="4" hidden="1" customWidth="1"/>
    <col min="9" max="9" width="0" style="4" hidden="1" customWidth="1"/>
    <col min="10" max="12" width="11.42578125" style="4" customWidth="1"/>
    <col min="13" max="13" width="9.140625" style="4"/>
    <col min="14" max="14" width="14.5703125" style="4" customWidth="1"/>
    <col min="15" max="15" width="13.5703125" style="4" customWidth="1"/>
    <col min="16" max="16384" width="9.140625" style="4"/>
  </cols>
  <sheetData>
    <row r="1" spans="1:16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21</v>
      </c>
      <c r="K1" s="3" t="s">
        <v>9</v>
      </c>
      <c r="L1" s="3" t="s">
        <v>10</v>
      </c>
      <c r="N1" s="5" t="s">
        <v>11</v>
      </c>
      <c r="O1" s="5" t="s">
        <v>12</v>
      </c>
      <c r="P1" s="6"/>
    </row>
    <row r="2" spans="1:16" ht="30" x14ac:dyDescent="0.25">
      <c r="A2" s="1" t="s">
        <v>13</v>
      </c>
      <c r="B2" s="7">
        <v>2977</v>
      </c>
      <c r="C2" s="8">
        <v>305233</v>
      </c>
      <c r="D2" s="9">
        <v>351</v>
      </c>
      <c r="E2" s="10"/>
      <c r="F2" s="11">
        <f>B2/C2*D2</f>
        <v>3.4233749299715299</v>
      </c>
      <c r="G2" s="12">
        <f>384*L2</f>
        <v>1152</v>
      </c>
      <c r="H2" s="13">
        <f>B2*100/C2</f>
        <v>0.97532049286938172</v>
      </c>
      <c r="I2" s="13">
        <f>H2*N2/100</f>
        <v>1373.5251641501507</v>
      </c>
      <c r="J2" s="14">
        <f>INT(I2/384)</f>
        <v>3</v>
      </c>
      <c r="K2" s="13"/>
      <c r="L2" s="12">
        <f>J2+K2</f>
        <v>3</v>
      </c>
      <c r="N2" s="15">
        <f>'[1]2023 m.'!M11</f>
        <v>140828.08412127744</v>
      </c>
      <c r="O2" s="16">
        <f>'[1]2023 m.'!M9</f>
        <v>40171.915878722546</v>
      </c>
    </row>
    <row r="3" spans="1:16" ht="30" x14ac:dyDescent="0.25">
      <c r="A3" s="1" t="s">
        <v>14</v>
      </c>
      <c r="B3" s="7">
        <v>8402</v>
      </c>
      <c r="C3" s="8">
        <v>305233</v>
      </c>
      <c r="D3" s="9">
        <v>351</v>
      </c>
      <c r="E3" s="17"/>
      <c r="F3" s="11">
        <f>B3/C3*D3</f>
        <v>9.6618058991000328</v>
      </c>
      <c r="G3" s="12">
        <f t="shared" ref="G3:G6" si="0">384*L3</f>
        <v>4224</v>
      </c>
      <c r="H3" s="13">
        <f>B3*100/C3</f>
        <v>2.7526512533048524</v>
      </c>
      <c r="I3" s="13">
        <f>H3*$N2/100</f>
        <v>3876.5060225695552</v>
      </c>
      <c r="J3" s="14">
        <f>INT(I3/384)</f>
        <v>10</v>
      </c>
      <c r="K3" s="13">
        <v>1</v>
      </c>
      <c r="L3" s="12">
        <f t="shared" ref="L3:L66" si="1">J3+K3</f>
        <v>11</v>
      </c>
    </row>
    <row r="4" spans="1:16" ht="30" x14ac:dyDescent="0.25">
      <c r="A4" s="1" t="s">
        <v>15</v>
      </c>
      <c r="B4" s="7">
        <v>3178</v>
      </c>
      <c r="C4" s="8">
        <v>305233</v>
      </c>
      <c r="D4" s="9">
        <v>351</v>
      </c>
      <c r="E4" s="17"/>
      <c r="F4" s="11">
        <f t="shared" ref="F4:F6" si="2">B4/C4*D4</f>
        <v>3.6545131096572128</v>
      </c>
      <c r="G4" s="12">
        <f t="shared" si="0"/>
        <v>1152</v>
      </c>
      <c r="H4" s="13">
        <f>B4*100/C4</f>
        <v>1.0411718261131659</v>
      </c>
      <c r="I4" s="13">
        <f>H4*$N2/100</f>
        <v>1466.2623351256898</v>
      </c>
      <c r="J4" s="14">
        <f t="shared" ref="J4:J6" si="3">INT(I4/384)</f>
        <v>3</v>
      </c>
      <c r="K4" s="13"/>
      <c r="L4" s="12">
        <f t="shared" si="1"/>
        <v>3</v>
      </c>
    </row>
    <row r="5" spans="1:16" ht="30" x14ac:dyDescent="0.25">
      <c r="A5" s="1" t="s">
        <v>16</v>
      </c>
      <c r="B5" s="7">
        <v>4448</v>
      </c>
      <c r="C5" s="8">
        <v>305233</v>
      </c>
      <c r="D5" s="9">
        <v>351</v>
      </c>
      <c r="E5" s="17"/>
      <c r="F5" s="11">
        <f t="shared" si="2"/>
        <v>5.1149384240891385</v>
      </c>
      <c r="G5" s="12">
        <f t="shared" si="0"/>
        <v>1920</v>
      </c>
      <c r="H5" s="13">
        <f>B5*100/C5</f>
        <v>1.4572474142704097</v>
      </c>
      <c r="I5" s="13">
        <f>H5*$N2/100</f>
        <v>2052.213614423873</v>
      </c>
      <c r="J5" s="14">
        <f t="shared" si="3"/>
        <v>5</v>
      </c>
      <c r="K5" s="13"/>
      <c r="L5" s="12">
        <f t="shared" si="1"/>
        <v>5</v>
      </c>
    </row>
    <row r="6" spans="1:16" ht="30" x14ac:dyDescent="0.25">
      <c r="A6" s="1" t="s">
        <v>17</v>
      </c>
      <c r="B6" s="7">
        <v>3490</v>
      </c>
      <c r="C6" s="8">
        <v>305233</v>
      </c>
      <c r="D6" s="9">
        <v>351</v>
      </c>
      <c r="E6" s="17"/>
      <c r="F6" s="11">
        <f t="shared" si="2"/>
        <v>4.0132947617066312</v>
      </c>
      <c r="G6" s="12">
        <f t="shared" si="0"/>
        <v>1536</v>
      </c>
      <c r="H6" s="13">
        <f>B6*100/C6</f>
        <v>1.1433888209990402</v>
      </c>
      <c r="I6" s="13">
        <f>H6*$N2/100</f>
        <v>1610.2125706698105</v>
      </c>
      <c r="J6" s="14">
        <f t="shared" si="3"/>
        <v>4</v>
      </c>
      <c r="K6" s="13"/>
      <c r="L6" s="12">
        <f t="shared" si="1"/>
        <v>4</v>
      </c>
    </row>
    <row r="7" spans="1:16" x14ac:dyDescent="0.25">
      <c r="A7" s="1"/>
      <c r="B7" s="7">
        <f>SUM(B2:B6)</f>
        <v>22495</v>
      </c>
      <c r="C7" s="7"/>
      <c r="D7" s="7">
        <f t="shared" ref="D7:G7" si="4">SUM(D2:D6)</f>
        <v>1755</v>
      </c>
      <c r="E7" s="7">
        <f t="shared" si="4"/>
        <v>0</v>
      </c>
      <c r="F7" s="18">
        <f t="shared" si="4"/>
        <v>25.867927124524549</v>
      </c>
      <c r="G7" s="18">
        <f t="shared" si="4"/>
        <v>9984</v>
      </c>
      <c r="H7" s="13"/>
      <c r="I7" s="13"/>
      <c r="J7" s="3"/>
      <c r="K7" s="3"/>
      <c r="L7" s="3">
        <f t="shared" ref="L7" si="5">SUM(L2:L6)</f>
        <v>26</v>
      </c>
    </row>
    <row r="8" spans="1:16" x14ac:dyDescent="0.25">
      <c r="A8" s="19"/>
      <c r="B8" s="20"/>
      <c r="C8" s="20"/>
      <c r="D8" s="21"/>
      <c r="E8" s="7">
        <f>SUM(E2:E6)</f>
        <v>0</v>
      </c>
      <c r="F8" s="22"/>
      <c r="G8" s="22"/>
      <c r="H8" s="23"/>
      <c r="I8" s="23"/>
      <c r="J8" s="24"/>
      <c r="K8" s="24"/>
      <c r="L8" s="25"/>
    </row>
    <row r="9" spans="1:16" x14ac:dyDescent="0.25">
      <c r="A9" s="26"/>
      <c r="B9" s="27"/>
      <c r="C9" s="27"/>
      <c r="D9" s="27"/>
      <c r="E9" s="27"/>
      <c r="F9" s="26"/>
      <c r="G9" s="26"/>
      <c r="H9" s="26"/>
      <c r="I9" s="26"/>
      <c r="J9" s="28"/>
      <c r="K9" s="28"/>
      <c r="L9" s="25"/>
    </row>
    <row r="10" spans="1:16" ht="90" x14ac:dyDescent="0.25">
      <c r="A10" s="29" t="s">
        <v>18</v>
      </c>
      <c r="B10" s="30" t="s">
        <v>1</v>
      </c>
      <c r="C10" s="30" t="s">
        <v>2</v>
      </c>
      <c r="D10" s="30" t="s">
        <v>3</v>
      </c>
      <c r="E10" s="30" t="s">
        <v>4</v>
      </c>
      <c r="F10" s="29" t="s">
        <v>5</v>
      </c>
      <c r="G10" s="29" t="s">
        <v>6</v>
      </c>
      <c r="H10" s="29" t="s">
        <v>19</v>
      </c>
      <c r="I10" s="29" t="s">
        <v>20</v>
      </c>
      <c r="J10" s="31" t="s">
        <v>21</v>
      </c>
      <c r="K10" s="31" t="s">
        <v>9</v>
      </c>
      <c r="L10" s="31" t="s">
        <v>10</v>
      </c>
    </row>
    <row r="11" spans="1:16" ht="30" x14ac:dyDescent="0.25">
      <c r="A11" s="29" t="s">
        <v>22</v>
      </c>
      <c r="B11" s="32">
        <v>46690</v>
      </c>
      <c r="C11" s="32">
        <v>457279</v>
      </c>
      <c r="D11" s="33">
        <v>471</v>
      </c>
      <c r="E11" s="34">
        <f>(B11/1.33)/C11*D11</f>
        <v>36.158622957468893</v>
      </c>
      <c r="F11" s="35">
        <f>B11/C11*D11</f>
        <v>48.090968533433639</v>
      </c>
      <c r="G11" s="36">
        <f>384*L11</f>
        <v>12288</v>
      </c>
      <c r="H11" s="36">
        <f>B11*100/'[1]2023 m.'!M12</f>
        <v>30.70781210949318</v>
      </c>
      <c r="I11" s="37">
        <f>H11*$O$2/100</f>
        <v>12335.916448821774</v>
      </c>
      <c r="J11" s="38">
        <f>INT(I11/384)</f>
        <v>32</v>
      </c>
      <c r="K11" s="38"/>
      <c r="L11" s="38">
        <f t="shared" si="1"/>
        <v>32</v>
      </c>
    </row>
    <row r="12" spans="1:16" ht="30" x14ac:dyDescent="0.25">
      <c r="A12" s="29" t="s">
        <v>23</v>
      </c>
      <c r="B12" s="32">
        <v>16962</v>
      </c>
      <c r="C12" s="32">
        <v>305233</v>
      </c>
      <c r="D12" s="33">
        <v>351</v>
      </c>
      <c r="E12" s="34"/>
      <c r="F12" s="35">
        <f>B12/C12*D12</f>
        <v>19.505302506609706</v>
      </c>
      <c r="G12" s="36">
        <f t="shared" ref="G12:G18" si="6">384*L12</f>
        <v>8064</v>
      </c>
      <c r="H12" s="36">
        <f t="shared" ref="H12:H18" si="7">B12*100/C12</f>
        <v>5.5570662411993457</v>
      </c>
      <c r="I12" s="37">
        <f t="shared" ref="I12:I18" si="8">H12*$N$2/100</f>
        <v>7825.9099208313246</v>
      </c>
      <c r="J12" s="38">
        <f t="shared" ref="J12:J18" si="9">INT(I12/384)</f>
        <v>20</v>
      </c>
      <c r="K12" s="38">
        <v>1</v>
      </c>
      <c r="L12" s="38">
        <f t="shared" si="1"/>
        <v>21</v>
      </c>
    </row>
    <row r="13" spans="1:16" ht="30" x14ac:dyDescent="0.25">
      <c r="A13" s="29" t="s">
        <v>24</v>
      </c>
      <c r="B13" s="32">
        <v>7947</v>
      </c>
      <c r="C13" s="32">
        <v>305233</v>
      </c>
      <c r="D13" s="33">
        <v>351</v>
      </c>
      <c r="E13" s="34"/>
      <c r="F13" s="35">
        <f t="shared" ref="F13:F18" si="10">B13/C13*D13</f>
        <v>9.138582656527964</v>
      </c>
      <c r="G13" s="36">
        <f t="shared" si="6"/>
        <v>3840</v>
      </c>
      <c r="H13" s="36">
        <f t="shared" si="7"/>
        <v>2.6035848024296193</v>
      </c>
      <c r="I13" s="37">
        <f t="shared" si="8"/>
        <v>3666.5785957343796</v>
      </c>
      <c r="J13" s="38">
        <f t="shared" si="9"/>
        <v>9</v>
      </c>
      <c r="K13" s="38">
        <v>1</v>
      </c>
      <c r="L13" s="38">
        <f t="shared" si="1"/>
        <v>10</v>
      </c>
    </row>
    <row r="14" spans="1:16" ht="45" x14ac:dyDescent="0.25">
      <c r="A14" s="29" t="s">
        <v>25</v>
      </c>
      <c r="B14" s="32">
        <v>5521</v>
      </c>
      <c r="C14" s="32">
        <v>305233</v>
      </c>
      <c r="D14" s="33">
        <v>351</v>
      </c>
      <c r="E14" s="34"/>
      <c r="F14" s="35">
        <f t="shared" si="10"/>
        <v>6.3488253236052463</v>
      </c>
      <c r="G14" s="36">
        <f t="shared" si="6"/>
        <v>2688</v>
      </c>
      <c r="H14" s="36">
        <f t="shared" si="7"/>
        <v>1.8087821434772779</v>
      </c>
      <c r="I14" s="37">
        <f t="shared" si="8"/>
        <v>2547.2732385868262</v>
      </c>
      <c r="J14" s="38">
        <f t="shared" si="9"/>
        <v>6</v>
      </c>
      <c r="K14" s="38">
        <v>1</v>
      </c>
      <c r="L14" s="38">
        <f t="shared" si="1"/>
        <v>7</v>
      </c>
    </row>
    <row r="15" spans="1:16" ht="30" x14ac:dyDescent="0.25">
      <c r="A15" s="29" t="s">
        <v>26</v>
      </c>
      <c r="B15" s="32">
        <v>7397</v>
      </c>
      <c r="C15" s="32">
        <v>305233</v>
      </c>
      <c r="D15" s="33">
        <v>351</v>
      </c>
      <c r="E15" s="34"/>
      <c r="F15" s="35">
        <f t="shared" si="10"/>
        <v>8.5061150006716186</v>
      </c>
      <c r="G15" s="36">
        <f t="shared" si="6"/>
        <v>3456</v>
      </c>
      <c r="H15" s="36">
        <f t="shared" si="7"/>
        <v>2.423394587085931</v>
      </c>
      <c r="I15" s="37">
        <f t="shared" si="8"/>
        <v>3412.8201676918588</v>
      </c>
      <c r="J15" s="38">
        <f t="shared" si="9"/>
        <v>8</v>
      </c>
      <c r="K15" s="38">
        <v>1</v>
      </c>
      <c r="L15" s="38">
        <f t="shared" si="1"/>
        <v>9</v>
      </c>
    </row>
    <row r="16" spans="1:16" ht="30" x14ac:dyDescent="0.25">
      <c r="A16" s="29" t="s">
        <v>27</v>
      </c>
      <c r="B16" s="39">
        <v>596</v>
      </c>
      <c r="C16" s="32">
        <v>305233</v>
      </c>
      <c r="D16" s="33">
        <v>351</v>
      </c>
      <c r="E16" s="34"/>
      <c r="F16" s="35">
        <f t="shared" si="10"/>
        <v>0.68536495070978565</v>
      </c>
      <c r="G16" s="36">
        <f t="shared" si="6"/>
        <v>768</v>
      </c>
      <c r="H16" s="36">
        <f t="shared" si="7"/>
        <v>0.19526066971788764</v>
      </c>
      <c r="I16" s="37">
        <f t="shared" si="8"/>
        <v>274.98186020607648</v>
      </c>
      <c r="J16" s="38">
        <f>INT(I16/384)</f>
        <v>0</v>
      </c>
      <c r="K16" s="38">
        <v>2</v>
      </c>
      <c r="L16" s="38">
        <f t="shared" si="1"/>
        <v>2</v>
      </c>
    </row>
    <row r="17" spans="1:12" ht="30" x14ac:dyDescent="0.25">
      <c r="A17" s="29" t="s">
        <v>28</v>
      </c>
      <c r="B17" s="32">
        <v>5419</v>
      </c>
      <c r="C17" s="32">
        <v>305233</v>
      </c>
      <c r="D17" s="33">
        <v>351</v>
      </c>
      <c r="E17" s="34"/>
      <c r="F17" s="35">
        <f t="shared" si="10"/>
        <v>6.2315313219737059</v>
      </c>
      <c r="G17" s="36">
        <f t="shared" si="6"/>
        <v>2688</v>
      </c>
      <c r="H17" s="36">
        <f t="shared" si="7"/>
        <v>1.7753650489953576</v>
      </c>
      <c r="I17" s="37">
        <f t="shared" si="8"/>
        <v>2500.2125846589406</v>
      </c>
      <c r="J17" s="38">
        <f t="shared" si="9"/>
        <v>6</v>
      </c>
      <c r="K17" s="38">
        <v>1</v>
      </c>
      <c r="L17" s="38">
        <f t="shared" si="1"/>
        <v>7</v>
      </c>
    </row>
    <row r="18" spans="1:12" ht="30" x14ac:dyDescent="0.25">
      <c r="A18" s="29" t="s">
        <v>29</v>
      </c>
      <c r="B18" s="32">
        <v>4298</v>
      </c>
      <c r="C18" s="32">
        <v>305233</v>
      </c>
      <c r="D18" s="33">
        <v>351</v>
      </c>
      <c r="E18" s="34"/>
      <c r="F18" s="35">
        <f t="shared" si="10"/>
        <v>4.9424472452192258</v>
      </c>
      <c r="G18" s="36">
        <f t="shared" si="6"/>
        <v>1920</v>
      </c>
      <c r="H18" s="36">
        <f t="shared" si="7"/>
        <v>1.4081046282675858</v>
      </c>
      <c r="I18" s="37">
        <f t="shared" si="8"/>
        <v>1983.0067704122766</v>
      </c>
      <c r="J18" s="38">
        <f t="shared" si="9"/>
        <v>5</v>
      </c>
      <c r="K18" s="38"/>
      <c r="L18" s="38">
        <f t="shared" si="1"/>
        <v>5</v>
      </c>
    </row>
    <row r="19" spans="1:12" x14ac:dyDescent="0.25">
      <c r="A19" s="29"/>
      <c r="B19" s="30">
        <f>SUM(B11:B18)</f>
        <v>94830</v>
      </c>
      <c r="C19" s="30"/>
      <c r="D19" s="40">
        <f t="shared" ref="D19:G19" si="11">SUM(D11:D18)</f>
        <v>2928</v>
      </c>
      <c r="E19" s="30">
        <f t="shared" si="11"/>
        <v>36.158622957468893</v>
      </c>
      <c r="F19" s="29">
        <f t="shared" si="11"/>
        <v>103.44913753875088</v>
      </c>
      <c r="G19" s="29">
        <f t="shared" si="11"/>
        <v>35712</v>
      </c>
      <c r="H19" s="37"/>
      <c r="I19" s="37"/>
      <c r="J19" s="31">
        <f>SUM(J11:J18)</f>
        <v>86</v>
      </c>
      <c r="K19" s="31"/>
      <c r="L19" s="31">
        <f t="shared" ref="L19" si="12">SUM(L11:L18)</f>
        <v>93</v>
      </c>
    </row>
    <row r="20" spans="1:12" x14ac:dyDescent="0.25">
      <c r="A20" s="26"/>
      <c r="B20" s="27"/>
      <c r="C20" s="27"/>
      <c r="D20" s="27"/>
      <c r="E20" s="27"/>
      <c r="F20" s="26"/>
      <c r="G20" s="26"/>
      <c r="H20" s="26"/>
      <c r="I20" s="26"/>
      <c r="J20" s="28"/>
      <c r="K20" s="28"/>
      <c r="L20" s="25"/>
    </row>
    <row r="21" spans="1:12" ht="90" x14ac:dyDescent="0.25">
      <c r="A21" s="41" t="s">
        <v>30</v>
      </c>
      <c r="B21" s="42" t="s">
        <v>1</v>
      </c>
      <c r="C21" s="42" t="s">
        <v>2</v>
      </c>
      <c r="D21" s="42" t="s">
        <v>3</v>
      </c>
      <c r="E21" s="42" t="s">
        <v>4</v>
      </c>
      <c r="F21" s="41" t="s">
        <v>5</v>
      </c>
      <c r="G21" s="41" t="s">
        <v>6</v>
      </c>
      <c r="H21" s="41" t="s">
        <v>19</v>
      </c>
      <c r="I21" s="41" t="s">
        <v>20</v>
      </c>
      <c r="J21" s="43" t="s">
        <v>31</v>
      </c>
      <c r="K21" s="43" t="s">
        <v>9</v>
      </c>
      <c r="L21" s="43" t="s">
        <v>10</v>
      </c>
    </row>
    <row r="22" spans="1:12" ht="30" x14ac:dyDescent="0.25">
      <c r="A22" s="41" t="s">
        <v>32</v>
      </c>
      <c r="B22" s="44">
        <v>10436</v>
      </c>
      <c r="C22" s="44">
        <v>305233</v>
      </c>
      <c r="D22" s="45">
        <v>351</v>
      </c>
      <c r="E22" s="46"/>
      <c r="F22" s="47">
        <f>B22/C22*D22</f>
        <v>12.000786284576044</v>
      </c>
      <c r="G22" s="48">
        <f>384*L22</f>
        <v>4992</v>
      </c>
      <c r="H22" s="48">
        <f>B22*100/C22</f>
        <v>3.4190274315031468</v>
      </c>
      <c r="I22" s="49">
        <f>H22*$N$2/100</f>
        <v>4814.9508273668025</v>
      </c>
      <c r="J22" s="49">
        <f>INT(I22/384)</f>
        <v>12</v>
      </c>
      <c r="K22" s="49">
        <v>1</v>
      </c>
      <c r="L22" s="49">
        <f t="shared" si="1"/>
        <v>13</v>
      </c>
    </row>
    <row r="23" spans="1:12" ht="45" x14ac:dyDescent="0.25">
      <c r="A23" s="41" t="s">
        <v>33</v>
      </c>
      <c r="B23" s="44">
        <v>21867</v>
      </c>
      <c r="C23" s="44">
        <v>457279</v>
      </c>
      <c r="D23" s="45">
        <v>471</v>
      </c>
      <c r="E23" s="46">
        <f>(B23/1.33)/C23*D23</f>
        <v>16.934688545962143</v>
      </c>
      <c r="F23" s="47">
        <f>B23/C23*D23</f>
        <v>22.523135766129649</v>
      </c>
      <c r="G23" s="48">
        <f t="shared" ref="G23:G28" si="13">384*L23</f>
        <v>5760</v>
      </c>
      <c r="H23" s="48">
        <f>B23*100/'[1]2023 m.'!M12</f>
        <v>14.381831814056273</v>
      </c>
      <c r="I23" s="49">
        <f>H23*$O$2/100</f>
        <v>5777.4573781620429</v>
      </c>
      <c r="J23" s="49">
        <f t="shared" ref="J23:J28" si="14">INT(I23/384)</f>
        <v>15</v>
      </c>
      <c r="K23" s="49"/>
      <c r="L23" s="49">
        <f t="shared" si="1"/>
        <v>15</v>
      </c>
    </row>
    <row r="24" spans="1:12" ht="30" x14ac:dyDescent="0.25">
      <c r="A24" s="41" t="s">
        <v>34</v>
      </c>
      <c r="B24" s="44">
        <v>6888</v>
      </c>
      <c r="C24" s="44">
        <v>305233</v>
      </c>
      <c r="D24" s="45">
        <v>351</v>
      </c>
      <c r="E24" s="46"/>
      <c r="F24" s="47">
        <f t="shared" ref="F24:F28" si="15">B24/C24*D24</f>
        <v>7.9207949337063823</v>
      </c>
      <c r="G24" s="48">
        <f t="shared" si="13"/>
        <v>3456</v>
      </c>
      <c r="H24" s="48">
        <f>B24*100/C24</f>
        <v>2.2566367332496813</v>
      </c>
      <c r="I24" s="49">
        <f>H24*$N$2/100</f>
        <v>3177.9782770125084</v>
      </c>
      <c r="J24" s="49">
        <f t="shared" si="14"/>
        <v>8</v>
      </c>
      <c r="K24" s="49">
        <v>1</v>
      </c>
      <c r="L24" s="49">
        <f t="shared" si="1"/>
        <v>9</v>
      </c>
    </row>
    <row r="25" spans="1:12" ht="30" x14ac:dyDescent="0.25">
      <c r="A25" s="41" t="s">
        <v>35</v>
      </c>
      <c r="B25" s="44">
        <v>6605</v>
      </c>
      <c r="C25" s="44">
        <v>305233</v>
      </c>
      <c r="D25" s="45">
        <v>351</v>
      </c>
      <c r="E25" s="46"/>
      <c r="F25" s="47">
        <f t="shared" si="15"/>
        <v>7.5953615762384796</v>
      </c>
      <c r="G25" s="48">
        <f t="shared" si="13"/>
        <v>3072</v>
      </c>
      <c r="H25" s="48">
        <f>B25*100/C25</f>
        <v>2.1639206769910198</v>
      </c>
      <c r="I25" s="49">
        <f>H25*$N$2/100</f>
        <v>3047.4080313106297</v>
      </c>
      <c r="J25" s="49">
        <f>INT(I25/384)</f>
        <v>7</v>
      </c>
      <c r="K25" s="49">
        <v>1</v>
      </c>
      <c r="L25" s="49">
        <f t="shared" si="1"/>
        <v>8</v>
      </c>
    </row>
    <row r="26" spans="1:12" ht="30" x14ac:dyDescent="0.25">
      <c r="A26" s="41" t="s">
        <v>36</v>
      </c>
      <c r="B26" s="50">
        <v>606</v>
      </c>
      <c r="C26" s="44">
        <v>305233</v>
      </c>
      <c r="D26" s="45">
        <v>351</v>
      </c>
      <c r="E26" s="46"/>
      <c r="F26" s="47">
        <f t="shared" si="15"/>
        <v>0.69686436263444651</v>
      </c>
      <c r="G26" s="48">
        <f t="shared" si="13"/>
        <v>768</v>
      </c>
      <c r="H26" s="48">
        <f>B26*100/C26</f>
        <v>0.19853685545140926</v>
      </c>
      <c r="I26" s="49">
        <f>H26*$N$2/100</f>
        <v>279.59564980684962</v>
      </c>
      <c r="J26" s="49">
        <f t="shared" si="14"/>
        <v>0</v>
      </c>
      <c r="K26" s="49">
        <v>2</v>
      </c>
      <c r="L26" s="49">
        <f t="shared" si="1"/>
        <v>2</v>
      </c>
    </row>
    <row r="27" spans="1:12" ht="30" x14ac:dyDescent="0.25">
      <c r="A27" s="41" t="s">
        <v>37</v>
      </c>
      <c r="B27" s="44">
        <v>2835</v>
      </c>
      <c r="C27" s="44">
        <v>305233</v>
      </c>
      <c r="D27" s="45">
        <v>351</v>
      </c>
      <c r="E27" s="46"/>
      <c r="F27" s="47">
        <f t="shared" si="15"/>
        <v>3.2600832806413464</v>
      </c>
      <c r="G27" s="48">
        <f t="shared" si="13"/>
        <v>1152</v>
      </c>
      <c r="H27" s="48">
        <f>B27*100/C27</f>
        <v>0.92879865545337492</v>
      </c>
      <c r="I27" s="49">
        <f>H27*$N$2/100</f>
        <v>1308.0093518191725</v>
      </c>
      <c r="J27" s="49">
        <f t="shared" si="14"/>
        <v>3</v>
      </c>
      <c r="K27" s="49"/>
      <c r="L27" s="49">
        <f t="shared" si="1"/>
        <v>3</v>
      </c>
    </row>
    <row r="28" spans="1:12" ht="30" x14ac:dyDescent="0.25">
      <c r="A28" s="41" t="s">
        <v>38</v>
      </c>
      <c r="B28" s="44">
        <v>2385</v>
      </c>
      <c r="C28" s="44">
        <v>305233</v>
      </c>
      <c r="D28" s="45">
        <v>351</v>
      </c>
      <c r="E28" s="46"/>
      <c r="F28" s="47">
        <f t="shared" si="15"/>
        <v>2.7426097440316086</v>
      </c>
      <c r="G28" s="48">
        <f t="shared" si="13"/>
        <v>768</v>
      </c>
      <c r="H28" s="48">
        <f>B28*100/C28</f>
        <v>0.78137029744490272</v>
      </c>
      <c r="I28" s="49">
        <f>H28*$N$2/100</f>
        <v>1100.3888197843835</v>
      </c>
      <c r="J28" s="49">
        <f t="shared" si="14"/>
        <v>2</v>
      </c>
      <c r="K28" s="49"/>
      <c r="L28" s="49">
        <f t="shared" si="1"/>
        <v>2</v>
      </c>
    </row>
    <row r="29" spans="1:12" x14ac:dyDescent="0.25">
      <c r="A29" s="41"/>
      <c r="B29" s="42">
        <f>SUM(B22:B28)</f>
        <v>51622</v>
      </c>
      <c r="C29" s="42"/>
      <c r="D29" s="51">
        <f t="shared" ref="D29:G29" si="16">SUM(D22:D28)</f>
        <v>2577</v>
      </c>
      <c r="E29" s="42">
        <f t="shared" si="16"/>
        <v>16.934688545962143</v>
      </c>
      <c r="F29" s="41">
        <f t="shared" si="16"/>
        <v>56.739635947957957</v>
      </c>
      <c r="G29" s="41">
        <f t="shared" si="16"/>
        <v>19968</v>
      </c>
      <c r="H29" s="49"/>
      <c r="I29" s="49"/>
      <c r="J29" s="48">
        <f>SUM(J22:J28)</f>
        <v>47</v>
      </c>
      <c r="K29" s="48"/>
      <c r="L29" s="48">
        <f t="shared" ref="L29" si="17">SUM(L22:L28)</f>
        <v>52</v>
      </c>
    </row>
    <row r="30" spans="1:12" x14ac:dyDescent="0.25">
      <c r="A30" s="26"/>
      <c r="B30" s="27"/>
      <c r="C30" s="27"/>
      <c r="D30" s="27"/>
      <c r="E30" s="27"/>
      <c r="F30" s="26"/>
      <c r="G30" s="26"/>
      <c r="H30" s="26"/>
      <c r="I30" s="26"/>
      <c r="J30" s="28"/>
      <c r="K30" s="28"/>
      <c r="L30" s="25"/>
    </row>
    <row r="31" spans="1:12" ht="90" x14ac:dyDescent="0.25">
      <c r="A31" s="52" t="s">
        <v>39</v>
      </c>
      <c r="B31" s="53" t="s">
        <v>1</v>
      </c>
      <c r="C31" s="53" t="s">
        <v>2</v>
      </c>
      <c r="D31" s="53" t="s">
        <v>3</v>
      </c>
      <c r="E31" s="53" t="s">
        <v>4</v>
      </c>
      <c r="F31" s="52" t="s">
        <v>5</v>
      </c>
      <c r="G31" s="52" t="s">
        <v>6</v>
      </c>
      <c r="H31" s="52" t="s">
        <v>19</v>
      </c>
      <c r="I31" s="52" t="s">
        <v>20</v>
      </c>
      <c r="J31" s="54" t="s">
        <v>31</v>
      </c>
      <c r="K31" s="54" t="s">
        <v>9</v>
      </c>
      <c r="L31" s="54" t="s">
        <v>10</v>
      </c>
    </row>
    <row r="32" spans="1:12" ht="30" x14ac:dyDescent="0.25">
      <c r="A32" s="52" t="s">
        <v>40</v>
      </c>
      <c r="B32" s="55">
        <v>9188</v>
      </c>
      <c r="C32" s="55">
        <v>305233</v>
      </c>
      <c r="D32" s="56">
        <v>351</v>
      </c>
      <c r="E32" s="57"/>
      <c r="F32" s="58">
        <f>B32/C32*D32</f>
        <v>10.565659676378372</v>
      </c>
      <c r="G32" s="59">
        <f>384*L32</f>
        <v>4608</v>
      </c>
      <c r="H32" s="59">
        <f>B32*100/C32</f>
        <v>3.0101594519596504</v>
      </c>
      <c r="I32" s="60">
        <f t="shared" ref="I32:I36" si="18">H32*$N$2/100</f>
        <v>4239.1498851903198</v>
      </c>
      <c r="J32" s="61">
        <f>INT(I32/384)</f>
        <v>11</v>
      </c>
      <c r="K32" s="61">
        <v>1</v>
      </c>
      <c r="L32" s="61">
        <f t="shared" si="1"/>
        <v>12</v>
      </c>
    </row>
    <row r="33" spans="1:12" ht="30" x14ac:dyDescent="0.25">
      <c r="A33" s="52" t="s">
        <v>41</v>
      </c>
      <c r="B33" s="55">
        <v>4938</v>
      </c>
      <c r="C33" s="55">
        <v>305233</v>
      </c>
      <c r="D33" s="56">
        <v>351</v>
      </c>
      <c r="E33" s="57"/>
      <c r="F33" s="58">
        <f t="shared" ref="F33:F36" si="19">B33/C33*D33</f>
        <v>5.6784096083975193</v>
      </c>
      <c r="G33" s="59">
        <f t="shared" ref="G33:G36" si="20">384*L33</f>
        <v>2304</v>
      </c>
      <c r="H33" s="59">
        <f>B33*100/C33</f>
        <v>1.6177805152129685</v>
      </c>
      <c r="I33" s="60">
        <f t="shared" si="18"/>
        <v>2278.2893048617548</v>
      </c>
      <c r="J33" s="61">
        <f t="shared" ref="J33:J36" si="21">INT(I33/384)</f>
        <v>5</v>
      </c>
      <c r="K33" s="61">
        <v>1</v>
      </c>
      <c r="L33" s="61">
        <f t="shared" si="1"/>
        <v>6</v>
      </c>
    </row>
    <row r="34" spans="1:12" ht="45" x14ac:dyDescent="0.25">
      <c r="A34" s="52" t="s">
        <v>42</v>
      </c>
      <c r="B34" s="55">
        <v>6393</v>
      </c>
      <c r="C34" s="55">
        <v>305233</v>
      </c>
      <c r="D34" s="56">
        <v>351</v>
      </c>
      <c r="E34" s="57"/>
      <c r="F34" s="58">
        <f t="shared" si="19"/>
        <v>7.3515740434356704</v>
      </c>
      <c r="G34" s="59">
        <f t="shared" si="20"/>
        <v>3072</v>
      </c>
      <c r="H34" s="59">
        <f>B34*100/C34</f>
        <v>2.0944655394403617</v>
      </c>
      <c r="I34" s="60">
        <f t="shared" si="18"/>
        <v>2949.5956917742401</v>
      </c>
      <c r="J34" s="61">
        <f t="shared" si="21"/>
        <v>7</v>
      </c>
      <c r="K34" s="61">
        <v>1</v>
      </c>
      <c r="L34" s="61">
        <f t="shared" si="1"/>
        <v>8</v>
      </c>
    </row>
    <row r="35" spans="1:12" ht="30" x14ac:dyDescent="0.25">
      <c r="A35" s="52" t="s">
        <v>43</v>
      </c>
      <c r="B35" s="55">
        <v>1983</v>
      </c>
      <c r="C35" s="55">
        <v>305233</v>
      </c>
      <c r="D35" s="56">
        <v>351</v>
      </c>
      <c r="E35" s="57"/>
      <c r="F35" s="58">
        <f t="shared" si="19"/>
        <v>2.2803333846602434</v>
      </c>
      <c r="G35" s="59">
        <f t="shared" si="20"/>
        <v>768</v>
      </c>
      <c r="H35" s="59">
        <f>B35*100/C35</f>
        <v>0.64966763095733426</v>
      </c>
      <c r="I35" s="60">
        <f t="shared" si="18"/>
        <v>914.914477833305</v>
      </c>
      <c r="J35" s="61">
        <f t="shared" si="21"/>
        <v>2</v>
      </c>
      <c r="K35" s="61"/>
      <c r="L35" s="61">
        <f t="shared" si="1"/>
        <v>2</v>
      </c>
    </row>
    <row r="36" spans="1:12" ht="30" x14ac:dyDescent="0.25">
      <c r="A36" s="52" t="s">
        <v>44</v>
      </c>
      <c r="B36" s="55">
        <v>1958</v>
      </c>
      <c r="C36" s="55">
        <v>305233</v>
      </c>
      <c r="D36" s="56">
        <v>351</v>
      </c>
      <c r="E36" s="57"/>
      <c r="F36" s="58">
        <f t="shared" si="19"/>
        <v>2.2515848548485908</v>
      </c>
      <c r="G36" s="59">
        <f t="shared" si="20"/>
        <v>768</v>
      </c>
      <c r="H36" s="59">
        <f>B36*100/C36</f>
        <v>0.64147716662353027</v>
      </c>
      <c r="I36" s="60">
        <f t="shared" si="18"/>
        <v>903.38000383137228</v>
      </c>
      <c r="J36" s="61">
        <f t="shared" si="21"/>
        <v>2</v>
      </c>
      <c r="K36" s="61"/>
      <c r="L36" s="61">
        <f t="shared" si="1"/>
        <v>2</v>
      </c>
    </row>
    <row r="37" spans="1:12" x14ac:dyDescent="0.25">
      <c r="A37" s="52"/>
      <c r="B37" s="55">
        <f>SUM(B32:B36)</f>
        <v>24460</v>
      </c>
      <c r="C37" s="55"/>
      <c r="D37" s="55">
        <f t="shared" ref="D37:G37" si="22">SUM(D32:D36)</f>
        <v>1755</v>
      </c>
      <c r="E37" s="55">
        <f t="shared" si="22"/>
        <v>0</v>
      </c>
      <c r="F37" s="62">
        <f t="shared" si="22"/>
        <v>28.127561567720392</v>
      </c>
      <c r="G37" s="62">
        <f t="shared" si="22"/>
        <v>11520</v>
      </c>
      <c r="H37" s="60"/>
      <c r="I37" s="60"/>
      <c r="J37" s="59">
        <f>SUM(J32:J36)</f>
        <v>27</v>
      </c>
      <c r="K37" s="59"/>
      <c r="L37" s="59">
        <f t="shared" ref="L37" si="23">SUM(L32:L36)</f>
        <v>30</v>
      </c>
    </row>
    <row r="38" spans="1:12" x14ac:dyDescent="0.25">
      <c r="A38" s="26"/>
      <c r="B38" s="27"/>
      <c r="C38" s="27"/>
      <c r="D38" s="27"/>
      <c r="E38" s="27"/>
      <c r="F38" s="26"/>
      <c r="G38" s="26"/>
      <c r="H38" s="26"/>
      <c r="I38" s="26"/>
      <c r="J38" s="28"/>
      <c r="K38" s="28"/>
      <c r="L38" s="25"/>
    </row>
    <row r="39" spans="1:12" ht="90" x14ac:dyDescent="0.25">
      <c r="A39" s="63" t="s">
        <v>45</v>
      </c>
      <c r="B39" s="64" t="s">
        <v>1</v>
      </c>
      <c r="C39" s="64" t="s">
        <v>2</v>
      </c>
      <c r="D39" s="64" t="s">
        <v>3</v>
      </c>
      <c r="E39" s="64" t="s">
        <v>4</v>
      </c>
      <c r="F39" s="63" t="s">
        <v>5</v>
      </c>
      <c r="G39" s="63" t="s">
        <v>6</v>
      </c>
      <c r="H39" s="63" t="s">
        <v>19</v>
      </c>
      <c r="I39" s="63" t="s">
        <v>20</v>
      </c>
      <c r="J39" s="65" t="s">
        <v>21</v>
      </c>
      <c r="K39" s="65" t="s">
        <v>9</v>
      </c>
      <c r="L39" s="65" t="s">
        <v>10</v>
      </c>
    </row>
    <row r="40" spans="1:12" ht="45" x14ac:dyDescent="0.25">
      <c r="A40" s="63" t="s">
        <v>46</v>
      </c>
      <c r="B40" s="66">
        <v>13307</v>
      </c>
      <c r="C40" s="66">
        <v>305233</v>
      </c>
      <c r="D40" s="67">
        <v>351</v>
      </c>
      <c r="E40" s="68"/>
      <c r="F40" s="69">
        <f>B40/C40*D40</f>
        <v>15.302267448146171</v>
      </c>
      <c r="G40" s="70">
        <f>384*L40</f>
        <v>6144</v>
      </c>
      <c r="H40" s="70">
        <f t="shared" ref="H40:H45" si="24">B40*100/C40</f>
        <v>4.3596203555971993</v>
      </c>
      <c r="I40" s="71">
        <f t="shared" ref="I40:I45" si="25">H40*$N$2/100</f>
        <v>6139.5698217487579</v>
      </c>
      <c r="J40" s="71">
        <f t="shared" ref="J40:J45" si="26">INT(I40/384)</f>
        <v>15</v>
      </c>
      <c r="K40" s="71">
        <v>1</v>
      </c>
      <c r="L40" s="71">
        <f t="shared" si="1"/>
        <v>16</v>
      </c>
    </row>
    <row r="41" spans="1:12" ht="30" x14ac:dyDescent="0.25">
      <c r="A41" s="63" t="s">
        <v>47</v>
      </c>
      <c r="B41" s="66">
        <v>4706</v>
      </c>
      <c r="C41" s="66">
        <v>305233</v>
      </c>
      <c r="D41" s="67">
        <v>351</v>
      </c>
      <c r="E41" s="68"/>
      <c r="F41" s="69">
        <f t="shared" ref="F41:F45" si="27">B41/C41*D41</f>
        <v>5.4116232517453877</v>
      </c>
      <c r="G41" s="70">
        <f t="shared" ref="G41:G45" si="28">384*L41</f>
        <v>1920</v>
      </c>
      <c r="H41" s="70">
        <f t="shared" si="24"/>
        <v>1.5417730061952672</v>
      </c>
      <c r="I41" s="71">
        <f t="shared" si="25"/>
        <v>2171.249386123819</v>
      </c>
      <c r="J41" s="71">
        <f t="shared" si="26"/>
        <v>5</v>
      </c>
      <c r="K41" s="71"/>
      <c r="L41" s="71">
        <f t="shared" si="1"/>
        <v>5</v>
      </c>
    </row>
    <row r="42" spans="1:12" ht="30" x14ac:dyDescent="0.25">
      <c r="A42" s="63" t="s">
        <v>48</v>
      </c>
      <c r="B42" s="66">
        <v>2848</v>
      </c>
      <c r="C42" s="66">
        <v>305233</v>
      </c>
      <c r="D42" s="67">
        <v>351</v>
      </c>
      <c r="E42" s="68"/>
      <c r="F42" s="69">
        <f t="shared" si="27"/>
        <v>3.2750325161434048</v>
      </c>
      <c r="G42" s="70">
        <f t="shared" si="28"/>
        <v>1152</v>
      </c>
      <c r="H42" s="70">
        <f t="shared" si="24"/>
        <v>0.93305769690695306</v>
      </c>
      <c r="I42" s="71">
        <f t="shared" si="25"/>
        <v>1314.0072783001776</v>
      </c>
      <c r="J42" s="71">
        <f t="shared" si="26"/>
        <v>3</v>
      </c>
      <c r="K42" s="71"/>
      <c r="L42" s="71">
        <f t="shared" si="1"/>
        <v>3</v>
      </c>
    </row>
    <row r="43" spans="1:12" ht="30" x14ac:dyDescent="0.25">
      <c r="A43" s="63" t="s">
        <v>49</v>
      </c>
      <c r="B43" s="66">
        <v>3958</v>
      </c>
      <c r="C43" s="66">
        <v>305233</v>
      </c>
      <c r="D43" s="67">
        <v>351</v>
      </c>
      <c r="E43" s="68"/>
      <c r="F43" s="69">
        <f t="shared" si="27"/>
        <v>4.5514672397807576</v>
      </c>
      <c r="G43" s="70">
        <f t="shared" si="28"/>
        <v>1536</v>
      </c>
      <c r="H43" s="70">
        <f t="shared" si="24"/>
        <v>1.2967143133278511</v>
      </c>
      <c r="I43" s="71">
        <f t="shared" si="25"/>
        <v>1826.1379239859912</v>
      </c>
      <c r="J43" s="71">
        <f t="shared" si="26"/>
        <v>4</v>
      </c>
      <c r="K43" s="71"/>
      <c r="L43" s="71">
        <f t="shared" si="1"/>
        <v>4</v>
      </c>
    </row>
    <row r="44" spans="1:12" ht="45" x14ac:dyDescent="0.25">
      <c r="A44" s="63" t="s">
        <v>50</v>
      </c>
      <c r="B44" s="66">
        <v>6345</v>
      </c>
      <c r="C44" s="66">
        <v>305233</v>
      </c>
      <c r="D44" s="67">
        <v>351</v>
      </c>
      <c r="E44" s="68"/>
      <c r="F44" s="69">
        <f t="shared" si="27"/>
        <v>7.2963768661972983</v>
      </c>
      <c r="G44" s="70">
        <f t="shared" si="28"/>
        <v>3072</v>
      </c>
      <c r="H44" s="70">
        <f t="shared" si="24"/>
        <v>2.0787398479194583</v>
      </c>
      <c r="I44" s="71">
        <f t="shared" si="25"/>
        <v>2927.4495016905294</v>
      </c>
      <c r="J44" s="71">
        <f t="shared" si="26"/>
        <v>7</v>
      </c>
      <c r="K44" s="71">
        <v>1</v>
      </c>
      <c r="L44" s="71">
        <f t="shared" si="1"/>
        <v>8</v>
      </c>
    </row>
    <row r="45" spans="1:12" ht="30" x14ac:dyDescent="0.25">
      <c r="A45" s="63" t="s">
        <v>51</v>
      </c>
      <c r="B45" s="66">
        <v>4124</v>
      </c>
      <c r="C45" s="66">
        <v>305233</v>
      </c>
      <c r="D45" s="67">
        <v>351</v>
      </c>
      <c r="E45" s="68"/>
      <c r="F45" s="69">
        <f t="shared" si="27"/>
        <v>4.7423574777301276</v>
      </c>
      <c r="G45" s="70">
        <f t="shared" si="28"/>
        <v>1536</v>
      </c>
      <c r="H45" s="70">
        <f t="shared" si="24"/>
        <v>1.3510989965043099</v>
      </c>
      <c r="I45" s="71">
        <f t="shared" si="25"/>
        <v>1902.7268313588249</v>
      </c>
      <c r="J45" s="71">
        <f t="shared" si="26"/>
        <v>4</v>
      </c>
      <c r="K45" s="71"/>
      <c r="L45" s="71">
        <f t="shared" si="1"/>
        <v>4</v>
      </c>
    </row>
    <row r="46" spans="1:12" x14ac:dyDescent="0.25">
      <c r="A46" s="63"/>
      <c r="B46" s="66">
        <f>SUM(B40:B45)</f>
        <v>35288</v>
      </c>
      <c r="C46" s="66"/>
      <c r="D46" s="66">
        <f t="shared" ref="D46:F46" si="29">SUM(D40:D45)</f>
        <v>2106</v>
      </c>
      <c r="E46" s="66">
        <f t="shared" si="29"/>
        <v>0</v>
      </c>
      <c r="F46" s="72">
        <f t="shared" si="29"/>
        <v>40.579124799743141</v>
      </c>
      <c r="G46" s="72">
        <f>SUM(G40:G45)</f>
        <v>15360</v>
      </c>
      <c r="H46" s="73"/>
      <c r="I46" s="73"/>
      <c r="J46" s="74">
        <f>SUM(J40:J45)</f>
        <v>38</v>
      </c>
      <c r="K46" s="74"/>
      <c r="L46" s="74">
        <f t="shared" ref="L46" si="30">SUM(L40:L45)</f>
        <v>40</v>
      </c>
    </row>
    <row r="47" spans="1:12" x14ac:dyDescent="0.25">
      <c r="A47" s="26"/>
      <c r="B47" s="27"/>
      <c r="C47" s="27"/>
      <c r="D47" s="27"/>
      <c r="E47" s="27"/>
      <c r="F47" s="26"/>
      <c r="G47" s="26"/>
      <c r="H47" s="26"/>
      <c r="I47" s="26"/>
      <c r="J47" s="28"/>
      <c r="K47" s="28"/>
      <c r="L47" s="25"/>
    </row>
    <row r="48" spans="1:12" ht="90" x14ac:dyDescent="0.25">
      <c r="A48" s="75" t="s">
        <v>52</v>
      </c>
      <c r="B48" s="76" t="s">
        <v>1</v>
      </c>
      <c r="C48" s="76" t="s">
        <v>2</v>
      </c>
      <c r="D48" s="76" t="s">
        <v>3</v>
      </c>
      <c r="E48" s="76" t="s">
        <v>4</v>
      </c>
      <c r="F48" s="75" t="s">
        <v>5</v>
      </c>
      <c r="G48" s="75" t="s">
        <v>6</v>
      </c>
      <c r="H48" s="75" t="s">
        <v>19</v>
      </c>
      <c r="I48" s="75" t="s">
        <v>20</v>
      </c>
      <c r="J48" s="77" t="s">
        <v>21</v>
      </c>
      <c r="K48" s="77" t="s">
        <v>9</v>
      </c>
      <c r="L48" s="77" t="s">
        <v>10</v>
      </c>
    </row>
    <row r="49" spans="1:12" ht="30" x14ac:dyDescent="0.25">
      <c r="A49" s="75" t="s">
        <v>53</v>
      </c>
      <c r="B49" s="78">
        <v>3315</v>
      </c>
      <c r="C49" s="78">
        <v>305233</v>
      </c>
      <c r="D49" s="79">
        <v>351</v>
      </c>
      <c r="E49" s="80"/>
      <c r="F49" s="81">
        <f>B49/C49*D49</f>
        <v>3.8120550530250661</v>
      </c>
      <c r="G49" s="82">
        <f>384*L49</f>
        <v>1152</v>
      </c>
      <c r="H49" s="82">
        <f t="shared" ref="H49:H55" si="31">B49*100/C49</f>
        <v>1.086055570662412</v>
      </c>
      <c r="I49" s="83">
        <f t="shared" ref="I49:I55" si="32">H49*$N$2/100</f>
        <v>1529.4712526562812</v>
      </c>
      <c r="J49" s="83">
        <f t="shared" ref="J49:J55" si="33">INT(I49/384)</f>
        <v>3</v>
      </c>
      <c r="K49" s="83"/>
      <c r="L49" s="83">
        <f t="shared" si="1"/>
        <v>3</v>
      </c>
    </row>
    <row r="50" spans="1:12" ht="30" x14ac:dyDescent="0.25">
      <c r="A50" s="75" t="s">
        <v>54</v>
      </c>
      <c r="B50" s="78">
        <v>3262</v>
      </c>
      <c r="C50" s="78">
        <v>305233</v>
      </c>
      <c r="D50" s="79">
        <v>351</v>
      </c>
      <c r="E50" s="80"/>
      <c r="F50" s="81">
        <f t="shared" ref="F50:F55" si="34">B50/C50*D50</f>
        <v>3.7511081698243638</v>
      </c>
      <c r="G50" s="82">
        <f t="shared" ref="G50:G55" si="35">384*L50</f>
        <v>1152</v>
      </c>
      <c r="H50" s="82">
        <f t="shared" si="31"/>
        <v>1.0686917862747476</v>
      </c>
      <c r="I50" s="83">
        <f t="shared" si="32"/>
        <v>1505.0181677721839</v>
      </c>
      <c r="J50" s="83">
        <f t="shared" si="33"/>
        <v>3</v>
      </c>
      <c r="K50" s="83"/>
      <c r="L50" s="83">
        <f t="shared" si="1"/>
        <v>3</v>
      </c>
    </row>
    <row r="51" spans="1:12" ht="30" x14ac:dyDescent="0.25">
      <c r="A51" s="75" t="s">
        <v>55</v>
      </c>
      <c r="B51" s="78">
        <v>15145</v>
      </c>
      <c r="C51" s="78">
        <v>305233</v>
      </c>
      <c r="D51" s="79">
        <v>351</v>
      </c>
      <c r="E51" s="80"/>
      <c r="F51" s="81">
        <f>B51/C51*D51</f>
        <v>17.415859359898832</v>
      </c>
      <c r="G51" s="82">
        <f t="shared" si="35"/>
        <v>7296</v>
      </c>
      <c r="H51" s="82">
        <f t="shared" si="31"/>
        <v>4.9617832934184705</v>
      </c>
      <c r="I51" s="83">
        <f t="shared" si="32"/>
        <v>6987.5843503708529</v>
      </c>
      <c r="J51" s="83">
        <f t="shared" si="33"/>
        <v>18</v>
      </c>
      <c r="K51" s="83">
        <v>1</v>
      </c>
      <c r="L51" s="83">
        <f t="shared" si="1"/>
        <v>19</v>
      </c>
    </row>
    <row r="52" spans="1:12" ht="45" x14ac:dyDescent="0.25">
      <c r="A52" s="75" t="s">
        <v>56</v>
      </c>
      <c r="B52" s="78">
        <v>6125</v>
      </c>
      <c r="C52" s="78">
        <v>305233</v>
      </c>
      <c r="D52" s="79">
        <v>351</v>
      </c>
      <c r="E52" s="80"/>
      <c r="F52" s="81">
        <f t="shared" si="34"/>
        <v>7.04338980385476</v>
      </c>
      <c r="G52" s="82">
        <f t="shared" si="35"/>
        <v>3072</v>
      </c>
      <c r="H52" s="82">
        <f t="shared" si="31"/>
        <v>2.0066637617819829</v>
      </c>
      <c r="I52" s="83">
        <f t="shared" si="32"/>
        <v>2825.9461304735214</v>
      </c>
      <c r="J52" s="83">
        <f t="shared" si="33"/>
        <v>7</v>
      </c>
      <c r="K52" s="83">
        <v>1</v>
      </c>
      <c r="L52" s="83">
        <f t="shared" si="1"/>
        <v>8</v>
      </c>
    </row>
    <row r="53" spans="1:12" ht="30" x14ac:dyDescent="0.25">
      <c r="A53" s="75" t="s">
        <v>57</v>
      </c>
      <c r="B53" s="78">
        <v>3598</v>
      </c>
      <c r="C53" s="78">
        <v>305233</v>
      </c>
      <c r="D53" s="79">
        <v>351</v>
      </c>
      <c r="E53" s="80"/>
      <c r="F53" s="81">
        <f t="shared" si="34"/>
        <v>4.1374884104929679</v>
      </c>
      <c r="G53" s="82">
        <f t="shared" si="35"/>
        <v>1536</v>
      </c>
      <c r="H53" s="82">
        <f t="shared" si="31"/>
        <v>1.1787716269210735</v>
      </c>
      <c r="I53" s="83">
        <f t="shared" si="32"/>
        <v>1660.04149835816</v>
      </c>
      <c r="J53" s="83">
        <f t="shared" si="33"/>
        <v>4</v>
      </c>
      <c r="K53" s="83"/>
      <c r="L53" s="83">
        <f t="shared" si="1"/>
        <v>4</v>
      </c>
    </row>
    <row r="54" spans="1:12" ht="30" x14ac:dyDescent="0.25">
      <c r="A54" s="75" t="s">
        <v>58</v>
      </c>
      <c r="B54" s="78">
        <v>4416</v>
      </c>
      <c r="C54" s="78">
        <v>305233</v>
      </c>
      <c r="D54" s="79">
        <v>351</v>
      </c>
      <c r="E54" s="80"/>
      <c r="F54" s="81">
        <f t="shared" si="34"/>
        <v>5.0781403059302237</v>
      </c>
      <c r="G54" s="82">
        <f t="shared" si="35"/>
        <v>1920</v>
      </c>
      <c r="H54" s="82">
        <f t="shared" si="31"/>
        <v>1.4467636199231406</v>
      </c>
      <c r="I54" s="83">
        <f t="shared" si="32"/>
        <v>2037.4494877013992</v>
      </c>
      <c r="J54" s="83">
        <f t="shared" si="33"/>
        <v>5</v>
      </c>
      <c r="K54" s="83"/>
      <c r="L54" s="83">
        <f t="shared" si="1"/>
        <v>5</v>
      </c>
    </row>
    <row r="55" spans="1:12" ht="30" x14ac:dyDescent="0.25">
      <c r="A55" s="75" t="s">
        <v>59</v>
      </c>
      <c r="B55" s="78">
        <v>6873</v>
      </c>
      <c r="C55" s="78">
        <v>305233</v>
      </c>
      <c r="D55" s="79">
        <v>351</v>
      </c>
      <c r="E55" s="80"/>
      <c r="F55" s="81">
        <f t="shared" si="34"/>
        <v>7.903545815819391</v>
      </c>
      <c r="G55" s="82">
        <f t="shared" si="35"/>
        <v>3456</v>
      </c>
      <c r="H55" s="82">
        <f t="shared" si="31"/>
        <v>2.251722454649399</v>
      </c>
      <c r="I55" s="83">
        <f t="shared" si="32"/>
        <v>3171.0575926113488</v>
      </c>
      <c r="J55" s="83">
        <f t="shared" si="33"/>
        <v>8</v>
      </c>
      <c r="K55" s="83">
        <v>1</v>
      </c>
      <c r="L55" s="83">
        <f t="shared" si="1"/>
        <v>9</v>
      </c>
    </row>
    <row r="56" spans="1:12" x14ac:dyDescent="0.25">
      <c r="A56" s="75"/>
      <c r="B56" s="78">
        <f>SUM(B49:B55)</f>
        <v>42734</v>
      </c>
      <c r="C56" s="78"/>
      <c r="D56" s="78">
        <f t="shared" ref="D56:G56" si="36">SUM(D49:D55)</f>
        <v>2457</v>
      </c>
      <c r="E56" s="78">
        <f t="shared" si="36"/>
        <v>0</v>
      </c>
      <c r="F56" s="84">
        <f t="shared" si="36"/>
        <v>49.141586918845611</v>
      </c>
      <c r="G56" s="84">
        <f t="shared" si="36"/>
        <v>19584</v>
      </c>
      <c r="H56" s="83"/>
      <c r="I56" s="83"/>
      <c r="J56" s="82">
        <f>SUM(J49:J55)</f>
        <v>48</v>
      </c>
      <c r="K56" s="82"/>
      <c r="L56" s="82">
        <f t="shared" ref="L56" si="37">SUM(L49:L55)</f>
        <v>51</v>
      </c>
    </row>
    <row r="57" spans="1:12" x14ac:dyDescent="0.25">
      <c r="A57" s="26"/>
      <c r="B57" s="27"/>
      <c r="C57" s="27"/>
      <c r="D57" s="27"/>
      <c r="E57" s="27"/>
      <c r="F57" s="26"/>
      <c r="G57" s="26"/>
      <c r="H57" s="26"/>
      <c r="I57" s="26"/>
      <c r="J57" s="28"/>
      <c r="K57" s="28"/>
      <c r="L57" s="25"/>
    </row>
    <row r="58" spans="1:12" ht="90" x14ac:dyDescent="0.25">
      <c r="A58" s="85" t="s">
        <v>60</v>
      </c>
      <c r="B58" s="86" t="s">
        <v>1</v>
      </c>
      <c r="C58" s="86" t="s">
        <v>2</v>
      </c>
      <c r="D58" s="86" t="s">
        <v>3</v>
      </c>
      <c r="E58" s="86" t="s">
        <v>4</v>
      </c>
      <c r="F58" s="85" t="s">
        <v>5</v>
      </c>
      <c r="G58" s="85" t="s">
        <v>6</v>
      </c>
      <c r="H58" s="85" t="s">
        <v>19</v>
      </c>
      <c r="I58" s="85" t="s">
        <v>20</v>
      </c>
      <c r="J58" s="87" t="s">
        <v>21</v>
      </c>
      <c r="K58" s="87" t="s">
        <v>9</v>
      </c>
      <c r="L58" s="87" t="s">
        <v>10</v>
      </c>
    </row>
    <row r="59" spans="1:12" ht="30" x14ac:dyDescent="0.25">
      <c r="A59" s="85" t="s">
        <v>61</v>
      </c>
      <c r="B59" s="88">
        <v>4418</v>
      </c>
      <c r="C59" s="88">
        <v>305233</v>
      </c>
      <c r="D59" s="89">
        <v>351</v>
      </c>
      <c r="E59" s="90"/>
      <c r="F59" s="91">
        <f>B59/C59*D59</f>
        <v>5.0804401883151558</v>
      </c>
      <c r="G59" s="92">
        <f>384*L59</f>
        <v>1920</v>
      </c>
      <c r="H59" s="92">
        <f>B59*100/C59</f>
        <v>1.447418857069845</v>
      </c>
      <c r="I59" s="93">
        <f t="shared" ref="I59:I62" si="38">H59*$N$2/100</f>
        <v>2038.3722456215537</v>
      </c>
      <c r="J59" s="93">
        <f t="shared" ref="J59:J62" si="39">INT(I59/384)</f>
        <v>5</v>
      </c>
      <c r="K59" s="93"/>
      <c r="L59" s="93">
        <f t="shared" si="1"/>
        <v>5</v>
      </c>
    </row>
    <row r="60" spans="1:12" ht="30" x14ac:dyDescent="0.25">
      <c r="A60" s="85" t="s">
        <v>62</v>
      </c>
      <c r="B60" s="88">
        <v>1329</v>
      </c>
      <c r="C60" s="88">
        <v>305233</v>
      </c>
      <c r="D60" s="89">
        <v>351</v>
      </c>
      <c r="E60" s="90"/>
      <c r="F60" s="91">
        <f t="shared" ref="F60:F62" si="40">B60/C60*D60</f>
        <v>1.5282718447874246</v>
      </c>
      <c r="G60" s="92">
        <f t="shared" ref="G60:G62" si="41">384*L60</f>
        <v>768</v>
      </c>
      <c r="H60" s="92">
        <f>B60*100/C60</f>
        <v>0.43540508398502126</v>
      </c>
      <c r="I60" s="93">
        <f t="shared" si="38"/>
        <v>613.17263794274436</v>
      </c>
      <c r="J60" s="93">
        <f t="shared" si="39"/>
        <v>1</v>
      </c>
      <c r="K60" s="93">
        <v>1</v>
      </c>
      <c r="L60" s="93">
        <f t="shared" si="1"/>
        <v>2</v>
      </c>
    </row>
    <row r="61" spans="1:12" ht="30" x14ac:dyDescent="0.25">
      <c r="A61" s="85" t="s">
        <v>63</v>
      </c>
      <c r="B61" s="88">
        <v>4256</v>
      </c>
      <c r="C61" s="88">
        <v>305233</v>
      </c>
      <c r="D61" s="89">
        <v>351</v>
      </c>
      <c r="E61" s="90"/>
      <c r="F61" s="91">
        <f t="shared" si="40"/>
        <v>4.8941497151356508</v>
      </c>
      <c r="G61" s="92">
        <f t="shared" si="41"/>
        <v>1920</v>
      </c>
      <c r="H61" s="92">
        <f>B61*100/C61</f>
        <v>1.3943446481867949</v>
      </c>
      <c r="I61" s="93">
        <f t="shared" si="38"/>
        <v>1963.6288540890296</v>
      </c>
      <c r="J61" s="93">
        <f t="shared" si="39"/>
        <v>5</v>
      </c>
      <c r="K61" s="93"/>
      <c r="L61" s="93">
        <f t="shared" si="1"/>
        <v>5</v>
      </c>
    </row>
    <row r="62" spans="1:12" ht="30" x14ac:dyDescent="0.25">
      <c r="A62" s="85" t="s">
        <v>64</v>
      </c>
      <c r="B62" s="88">
        <v>6383</v>
      </c>
      <c r="C62" s="88">
        <v>305233</v>
      </c>
      <c r="D62" s="89">
        <v>351</v>
      </c>
      <c r="E62" s="90"/>
      <c r="F62" s="91">
        <f t="shared" si="40"/>
        <v>7.3400746315110101</v>
      </c>
      <c r="G62" s="92">
        <f t="shared" si="41"/>
        <v>3072</v>
      </c>
      <c r="H62" s="92">
        <f>B62*100/C62</f>
        <v>2.0911893537068402</v>
      </c>
      <c r="I62" s="93">
        <f t="shared" si="38"/>
        <v>2944.981902173467</v>
      </c>
      <c r="J62" s="93">
        <f t="shared" si="39"/>
        <v>7</v>
      </c>
      <c r="K62" s="93">
        <v>1</v>
      </c>
      <c r="L62" s="93">
        <f t="shared" si="1"/>
        <v>8</v>
      </c>
    </row>
    <row r="63" spans="1:12" x14ac:dyDescent="0.25">
      <c r="A63" s="85"/>
      <c r="B63" s="88">
        <f>SUM(B59:B62)</f>
        <v>16386</v>
      </c>
      <c r="C63" s="88"/>
      <c r="D63" s="88">
        <f t="shared" ref="D63:G63" si="42">SUM(D59:D62)</f>
        <v>1404</v>
      </c>
      <c r="E63" s="88">
        <f t="shared" si="42"/>
        <v>0</v>
      </c>
      <c r="F63" s="94">
        <f t="shared" si="42"/>
        <v>18.84293637974924</v>
      </c>
      <c r="G63" s="94">
        <f t="shared" si="42"/>
        <v>7680</v>
      </c>
      <c r="H63" s="93"/>
      <c r="I63" s="93"/>
      <c r="J63" s="87">
        <f>SUM(J59:J62)</f>
        <v>18</v>
      </c>
      <c r="K63" s="87"/>
      <c r="L63" s="87">
        <f t="shared" ref="L63" si="43">SUM(L59:L62)</f>
        <v>20</v>
      </c>
    </row>
    <row r="64" spans="1:12" x14ac:dyDescent="0.25">
      <c r="A64" s="26"/>
      <c r="B64" s="27"/>
      <c r="C64" s="27"/>
      <c r="D64" s="27"/>
      <c r="E64" s="27"/>
      <c r="F64" s="26"/>
      <c r="G64" s="26"/>
      <c r="H64" s="26"/>
      <c r="I64" s="26"/>
      <c r="J64" s="28"/>
      <c r="K64" s="28"/>
      <c r="L64" s="25"/>
    </row>
    <row r="65" spans="1:12" ht="90" x14ac:dyDescent="0.25">
      <c r="A65" s="95" t="s">
        <v>65</v>
      </c>
      <c r="B65" s="96" t="s">
        <v>1</v>
      </c>
      <c r="C65" s="96" t="s">
        <v>2</v>
      </c>
      <c r="D65" s="96" t="s">
        <v>3</v>
      </c>
      <c r="E65" s="96" t="s">
        <v>4</v>
      </c>
      <c r="F65" s="95" t="s">
        <v>5</v>
      </c>
      <c r="G65" s="95" t="s">
        <v>6</v>
      </c>
      <c r="H65" s="95" t="s">
        <v>19</v>
      </c>
      <c r="I65" s="95" t="s">
        <v>20</v>
      </c>
      <c r="J65" s="97" t="s">
        <v>21</v>
      </c>
      <c r="K65" s="97" t="s">
        <v>9</v>
      </c>
      <c r="L65" s="97" t="s">
        <v>10</v>
      </c>
    </row>
    <row r="66" spans="1:12" ht="30" x14ac:dyDescent="0.25">
      <c r="A66" s="95" t="s">
        <v>66</v>
      </c>
      <c r="B66" s="98">
        <v>9068</v>
      </c>
      <c r="C66" s="98">
        <v>305233</v>
      </c>
      <c r="D66" s="99">
        <v>351</v>
      </c>
      <c r="E66" s="100"/>
      <c r="F66" s="101">
        <f>B66/C66*D66</f>
        <v>10.427666733282443</v>
      </c>
      <c r="G66" s="102">
        <f>384*L66</f>
        <v>4224</v>
      </c>
      <c r="H66" s="102">
        <f>B66*100/C66</f>
        <v>2.9708452231573914</v>
      </c>
      <c r="I66" s="103">
        <f t="shared" ref="I66:I69" si="44">H66*$N$2/100</f>
        <v>4183.7844099810436</v>
      </c>
      <c r="J66" s="103">
        <f t="shared" ref="J66:J69" si="45">INT(I66/384)</f>
        <v>10</v>
      </c>
      <c r="K66" s="103">
        <v>1</v>
      </c>
      <c r="L66" s="103">
        <f t="shared" si="1"/>
        <v>11</v>
      </c>
    </row>
    <row r="67" spans="1:12" ht="30" x14ac:dyDescent="0.25">
      <c r="A67" s="95" t="s">
        <v>67</v>
      </c>
      <c r="B67" s="98">
        <v>6125</v>
      </c>
      <c r="C67" s="98">
        <v>305233</v>
      </c>
      <c r="D67" s="99">
        <v>351</v>
      </c>
      <c r="E67" s="100"/>
      <c r="F67" s="101">
        <f t="shared" ref="F67:F69" si="46">B67/C67*D67</f>
        <v>7.04338980385476</v>
      </c>
      <c r="G67" s="102">
        <f t="shared" ref="G67:G69" si="47">384*L67</f>
        <v>3072</v>
      </c>
      <c r="H67" s="102">
        <f>B67*100/C67</f>
        <v>2.0066637617819829</v>
      </c>
      <c r="I67" s="103">
        <f t="shared" si="44"/>
        <v>2825.9461304735214</v>
      </c>
      <c r="J67" s="103">
        <f t="shared" si="45"/>
        <v>7</v>
      </c>
      <c r="K67" s="103">
        <v>1</v>
      </c>
      <c r="L67" s="103">
        <f t="shared" ref="L67:L89" si="48">J67+K67</f>
        <v>8</v>
      </c>
    </row>
    <row r="68" spans="1:12" ht="30" x14ac:dyDescent="0.25">
      <c r="A68" s="95" t="s">
        <v>68</v>
      </c>
      <c r="B68" s="98">
        <v>1344</v>
      </c>
      <c r="C68" s="98">
        <v>305233</v>
      </c>
      <c r="D68" s="99">
        <v>351</v>
      </c>
      <c r="E68" s="100"/>
      <c r="F68" s="101">
        <f t="shared" si="46"/>
        <v>1.5455209626744157</v>
      </c>
      <c r="G68" s="102">
        <f t="shared" si="47"/>
        <v>768</v>
      </c>
      <c r="H68" s="102">
        <f>B68*100/C68</f>
        <v>0.44031936258530369</v>
      </c>
      <c r="I68" s="103">
        <f t="shared" si="44"/>
        <v>620.09332234390411</v>
      </c>
      <c r="J68" s="103">
        <f t="shared" si="45"/>
        <v>1</v>
      </c>
      <c r="K68" s="103">
        <v>1</v>
      </c>
      <c r="L68" s="103">
        <f t="shared" si="48"/>
        <v>2</v>
      </c>
    </row>
    <row r="69" spans="1:12" ht="30" x14ac:dyDescent="0.25">
      <c r="A69" s="95" t="s">
        <v>69</v>
      </c>
      <c r="B69" s="98">
        <v>6922</v>
      </c>
      <c r="C69" s="98">
        <v>305233</v>
      </c>
      <c r="D69" s="99">
        <v>351</v>
      </c>
      <c r="E69" s="100"/>
      <c r="F69" s="101">
        <f t="shared" si="46"/>
        <v>7.9598929342502283</v>
      </c>
      <c r="G69" s="102">
        <f t="shared" si="47"/>
        <v>3456</v>
      </c>
      <c r="H69" s="102">
        <f>B69*100/C69</f>
        <v>2.2677757647436549</v>
      </c>
      <c r="I69" s="103">
        <f t="shared" si="44"/>
        <v>3193.6651616551371</v>
      </c>
      <c r="J69" s="103">
        <f t="shared" si="45"/>
        <v>8</v>
      </c>
      <c r="K69" s="103">
        <v>1</v>
      </c>
      <c r="L69" s="103">
        <f t="shared" si="48"/>
        <v>9</v>
      </c>
    </row>
    <row r="70" spans="1:12" x14ac:dyDescent="0.25">
      <c r="A70" s="95"/>
      <c r="B70" s="98">
        <f>SUM(B66:B69)</f>
        <v>23459</v>
      </c>
      <c r="C70" s="98"/>
      <c r="D70" s="98">
        <f t="shared" ref="D70:G70" si="49">SUM(D66:D69)</f>
        <v>1404</v>
      </c>
      <c r="E70" s="98">
        <f t="shared" si="49"/>
        <v>0</v>
      </c>
      <c r="F70" s="104">
        <f t="shared" si="49"/>
        <v>26.976470434061845</v>
      </c>
      <c r="G70" s="104">
        <f t="shared" si="49"/>
        <v>11520</v>
      </c>
      <c r="H70" s="103"/>
      <c r="I70" s="103"/>
      <c r="J70" s="97">
        <f>SUM(J66:J69)</f>
        <v>26</v>
      </c>
      <c r="K70" s="97"/>
      <c r="L70" s="97">
        <f t="shared" ref="L70" si="50">SUM(L66:L69)</f>
        <v>30</v>
      </c>
    </row>
    <row r="71" spans="1:12" x14ac:dyDescent="0.25">
      <c r="A71" s="26"/>
      <c r="B71" s="27"/>
      <c r="C71" s="27"/>
      <c r="D71" s="27"/>
      <c r="E71" s="27"/>
      <c r="F71" s="26"/>
      <c r="G71" s="26"/>
      <c r="H71" s="26"/>
      <c r="I71" s="26"/>
      <c r="J71" s="28"/>
      <c r="K71" s="28"/>
      <c r="L71" s="25"/>
    </row>
    <row r="72" spans="1:12" ht="90" x14ac:dyDescent="0.25">
      <c r="A72" s="105" t="s">
        <v>70</v>
      </c>
      <c r="B72" s="106" t="s">
        <v>1</v>
      </c>
      <c r="C72" s="106" t="s">
        <v>2</v>
      </c>
      <c r="D72" s="106" t="s">
        <v>3</v>
      </c>
      <c r="E72" s="106" t="s">
        <v>4</v>
      </c>
      <c r="F72" s="105" t="s">
        <v>5</v>
      </c>
      <c r="G72" s="105" t="s">
        <v>6</v>
      </c>
      <c r="H72" s="105" t="s">
        <v>19</v>
      </c>
      <c r="I72" s="105" t="s">
        <v>20</v>
      </c>
      <c r="J72" s="107" t="s">
        <v>21</v>
      </c>
      <c r="K72" s="107" t="s">
        <v>9</v>
      </c>
      <c r="L72" s="107" t="s">
        <v>10</v>
      </c>
    </row>
    <row r="73" spans="1:12" ht="30" x14ac:dyDescent="0.25">
      <c r="A73" s="105" t="s">
        <v>71</v>
      </c>
      <c r="B73" s="108">
        <v>3648</v>
      </c>
      <c r="C73" s="108">
        <v>305233</v>
      </c>
      <c r="D73" s="109">
        <v>351</v>
      </c>
      <c r="E73" s="110"/>
      <c r="F73" s="111">
        <f>B73/C73*D73</f>
        <v>4.1949854701162721</v>
      </c>
      <c r="G73" s="112">
        <f>384*L73</f>
        <v>1536</v>
      </c>
      <c r="H73" s="112">
        <f t="shared" ref="H73:H78" si="51">B73*100/C73</f>
        <v>1.1951525555886815</v>
      </c>
      <c r="I73" s="113">
        <f t="shared" ref="I73:I78" si="52">H73*$N$2/100</f>
        <v>1683.1104463620254</v>
      </c>
      <c r="J73" s="113">
        <f t="shared" ref="J73:J78" si="53">INT(I73/384)</f>
        <v>4</v>
      </c>
      <c r="K73" s="113"/>
      <c r="L73" s="113">
        <f t="shared" si="48"/>
        <v>4</v>
      </c>
    </row>
    <row r="74" spans="1:12" ht="30" x14ac:dyDescent="0.25">
      <c r="A74" s="105" t="s">
        <v>72</v>
      </c>
      <c r="B74" s="108">
        <v>5748</v>
      </c>
      <c r="C74" s="108">
        <v>305233</v>
      </c>
      <c r="D74" s="109">
        <v>351</v>
      </c>
      <c r="E74" s="110"/>
      <c r="F74" s="111">
        <f t="shared" ref="F74:F78" si="54">B74/C74*D74</f>
        <v>6.609861974295046</v>
      </c>
      <c r="G74" s="112">
        <f t="shared" ref="G74:G78" si="55">384*L74</f>
        <v>2688</v>
      </c>
      <c r="H74" s="112">
        <f t="shared" si="51"/>
        <v>1.8831515596282185</v>
      </c>
      <c r="I74" s="113">
        <f t="shared" si="52"/>
        <v>2652.0062625243754</v>
      </c>
      <c r="J74" s="113">
        <f t="shared" si="53"/>
        <v>6</v>
      </c>
      <c r="K74" s="113">
        <v>1</v>
      </c>
      <c r="L74" s="113">
        <f t="shared" si="48"/>
        <v>7</v>
      </c>
    </row>
    <row r="75" spans="1:12" ht="30" x14ac:dyDescent="0.25">
      <c r="A75" s="105" t="s">
        <v>73</v>
      </c>
      <c r="B75" s="108">
        <v>2278</v>
      </c>
      <c r="C75" s="108">
        <v>305233</v>
      </c>
      <c r="D75" s="109">
        <v>351</v>
      </c>
      <c r="E75" s="110"/>
      <c r="F75" s="111">
        <f t="shared" si="54"/>
        <v>2.6195660364377376</v>
      </c>
      <c r="G75" s="112">
        <f t="shared" si="55"/>
        <v>768</v>
      </c>
      <c r="H75" s="112">
        <f t="shared" si="51"/>
        <v>0.74631511009622153</v>
      </c>
      <c r="I75" s="113">
        <f t="shared" si="52"/>
        <v>1051.0212710561111</v>
      </c>
      <c r="J75" s="113">
        <f t="shared" si="53"/>
        <v>2</v>
      </c>
      <c r="K75" s="113"/>
      <c r="L75" s="113">
        <f t="shared" si="48"/>
        <v>2</v>
      </c>
    </row>
    <row r="76" spans="1:12" ht="30" x14ac:dyDescent="0.25">
      <c r="A76" s="105" t="s">
        <v>74</v>
      </c>
      <c r="B76" s="108">
        <v>2919</v>
      </c>
      <c r="C76" s="108">
        <v>305233</v>
      </c>
      <c r="D76" s="109">
        <v>351</v>
      </c>
      <c r="E76" s="110"/>
      <c r="F76" s="111">
        <f t="shared" si="54"/>
        <v>3.3566783408084975</v>
      </c>
      <c r="G76" s="112">
        <f t="shared" si="55"/>
        <v>1152</v>
      </c>
      <c r="H76" s="112">
        <f t="shared" si="51"/>
        <v>0.95631861561495646</v>
      </c>
      <c r="I76" s="113">
        <f t="shared" si="52"/>
        <v>1346.7651844656668</v>
      </c>
      <c r="J76" s="113">
        <f t="shared" si="53"/>
        <v>3</v>
      </c>
      <c r="K76" s="113"/>
      <c r="L76" s="113">
        <f t="shared" si="48"/>
        <v>3</v>
      </c>
    </row>
    <row r="77" spans="1:12" ht="30" x14ac:dyDescent="0.25">
      <c r="A77" s="105" t="s">
        <v>75</v>
      </c>
      <c r="B77" s="108">
        <v>2392</v>
      </c>
      <c r="C77" s="108">
        <v>305233</v>
      </c>
      <c r="D77" s="109">
        <v>351</v>
      </c>
      <c r="E77" s="110"/>
      <c r="F77" s="111">
        <f t="shared" si="54"/>
        <v>2.7506593323788708</v>
      </c>
      <c r="G77" s="112">
        <f t="shared" si="55"/>
        <v>768</v>
      </c>
      <c r="H77" s="112">
        <f t="shared" si="51"/>
        <v>0.78366362745836782</v>
      </c>
      <c r="I77" s="113">
        <f t="shared" si="52"/>
        <v>1103.6184725049245</v>
      </c>
      <c r="J77" s="113">
        <f t="shared" si="53"/>
        <v>2</v>
      </c>
      <c r="K77" s="113"/>
      <c r="L77" s="113">
        <f t="shared" si="48"/>
        <v>2</v>
      </c>
    </row>
    <row r="78" spans="1:12" x14ac:dyDescent="0.25">
      <c r="A78" s="105" t="s">
        <v>76</v>
      </c>
      <c r="B78" s="108">
        <v>2328</v>
      </c>
      <c r="C78" s="108">
        <v>305233</v>
      </c>
      <c r="D78" s="109">
        <v>351</v>
      </c>
      <c r="E78" s="110"/>
      <c r="F78" s="111">
        <f t="shared" si="54"/>
        <v>2.6770630960610418</v>
      </c>
      <c r="G78" s="112">
        <f t="shared" si="55"/>
        <v>768</v>
      </c>
      <c r="H78" s="112">
        <f t="shared" si="51"/>
        <v>0.76269603876382963</v>
      </c>
      <c r="I78" s="113">
        <f t="shared" si="52"/>
        <v>1074.0902190599768</v>
      </c>
      <c r="J78" s="113">
        <f t="shared" si="53"/>
        <v>2</v>
      </c>
      <c r="K78" s="113"/>
      <c r="L78" s="113">
        <f t="shared" si="48"/>
        <v>2</v>
      </c>
    </row>
    <row r="79" spans="1:12" x14ac:dyDescent="0.25">
      <c r="A79" s="105"/>
      <c r="B79" s="108">
        <f>SUM(B73:B78)</f>
        <v>19313</v>
      </c>
      <c r="C79" s="108"/>
      <c r="D79" s="108">
        <f t="shared" ref="D79:G79" si="56">SUM(D73:D78)</f>
        <v>2106</v>
      </c>
      <c r="E79" s="108">
        <f t="shared" si="56"/>
        <v>0</v>
      </c>
      <c r="F79" s="114">
        <f t="shared" si="56"/>
        <v>22.208814250097465</v>
      </c>
      <c r="G79" s="114">
        <f t="shared" si="56"/>
        <v>7680</v>
      </c>
      <c r="H79" s="113"/>
      <c r="I79" s="113"/>
      <c r="J79" s="107">
        <f>SUM(J73:J78)</f>
        <v>19</v>
      </c>
      <c r="K79" s="107"/>
      <c r="L79" s="107">
        <f t="shared" ref="L79" si="57">SUM(L73:L78)</f>
        <v>20</v>
      </c>
    </row>
    <row r="80" spans="1:12" x14ac:dyDescent="0.25">
      <c r="A80" s="26"/>
      <c r="B80" s="27"/>
      <c r="C80" s="27"/>
      <c r="D80" s="27"/>
      <c r="E80" s="27"/>
      <c r="F80" s="26"/>
      <c r="G80" s="26"/>
      <c r="H80" s="26"/>
      <c r="I80" s="26"/>
      <c r="J80" s="28"/>
      <c r="K80" s="28"/>
      <c r="L80" s="25"/>
    </row>
    <row r="81" spans="1:12" ht="90" x14ac:dyDescent="0.25">
      <c r="A81" s="1" t="s">
        <v>77</v>
      </c>
      <c r="B81" s="2" t="s">
        <v>1</v>
      </c>
      <c r="C81" s="2" t="s">
        <v>2</v>
      </c>
      <c r="D81" s="2" t="s">
        <v>3</v>
      </c>
      <c r="E81" s="2" t="s">
        <v>4</v>
      </c>
      <c r="F81" s="1" t="s">
        <v>5</v>
      </c>
      <c r="G81" s="1" t="s">
        <v>6</v>
      </c>
      <c r="H81" s="1" t="s">
        <v>19</v>
      </c>
      <c r="I81" s="1" t="s">
        <v>20</v>
      </c>
      <c r="J81" s="3" t="s">
        <v>21</v>
      </c>
      <c r="K81" s="3" t="s">
        <v>9</v>
      </c>
      <c r="L81" s="3" t="s">
        <v>10</v>
      </c>
    </row>
    <row r="82" spans="1:12" ht="30" x14ac:dyDescent="0.25">
      <c r="A82" s="1" t="s">
        <v>78</v>
      </c>
      <c r="B82" s="7">
        <v>83489</v>
      </c>
      <c r="C82" s="8">
        <v>457279</v>
      </c>
      <c r="D82" s="115">
        <v>471</v>
      </c>
      <c r="E82" s="116">
        <f>(B82/1.33)/C82*D82</f>
        <v>64.657255774172654</v>
      </c>
      <c r="F82" s="117">
        <f>B82/C82*D82</f>
        <v>85.994150179649623</v>
      </c>
      <c r="G82" s="12">
        <f>384*L82</f>
        <v>21888</v>
      </c>
      <c r="H82" s="12">
        <f>B82*100/'[1]2023 m.'!M12</f>
        <v>54.910356076450547</v>
      </c>
      <c r="I82" s="13">
        <f>H82*$O$2/100</f>
        <v>22058.542051738728</v>
      </c>
      <c r="J82" s="13">
        <f t="shared" ref="J82:J89" si="58">INT(I82/384)</f>
        <v>57</v>
      </c>
      <c r="K82" s="13"/>
      <c r="L82" s="13">
        <f t="shared" si="48"/>
        <v>57</v>
      </c>
    </row>
    <row r="83" spans="1:12" ht="45" x14ac:dyDescent="0.25">
      <c r="A83" s="1" t="s">
        <v>79</v>
      </c>
      <c r="B83" s="118">
        <v>3742</v>
      </c>
      <c r="C83" s="8">
        <v>305233</v>
      </c>
      <c r="D83" s="115">
        <v>351</v>
      </c>
      <c r="E83" s="116"/>
      <c r="F83" s="117">
        <f t="shared" ref="F83:F89" si="59">B83/C83*D83</f>
        <v>4.3030799422080834</v>
      </c>
      <c r="G83" s="12">
        <f t="shared" ref="G83:G89" si="60">384*L83</f>
        <v>1536</v>
      </c>
      <c r="H83" s="12">
        <f t="shared" ref="H83:H89" si="61">B83*100/C83</f>
        <v>1.2259487014837844</v>
      </c>
      <c r="I83" s="13">
        <f t="shared" ref="I83:I89" si="62">H83*$N$2/100</f>
        <v>1726.4800686092924</v>
      </c>
      <c r="J83" s="13">
        <f t="shared" si="58"/>
        <v>4</v>
      </c>
      <c r="K83" s="13"/>
      <c r="L83" s="13">
        <f t="shared" si="48"/>
        <v>4</v>
      </c>
    </row>
    <row r="84" spans="1:12" ht="30" x14ac:dyDescent="0.25">
      <c r="A84" s="1" t="s">
        <v>80</v>
      </c>
      <c r="B84" s="7">
        <v>2442</v>
      </c>
      <c r="C84" s="8">
        <v>305233</v>
      </c>
      <c r="D84" s="115">
        <v>351</v>
      </c>
      <c r="E84" s="116"/>
      <c r="F84" s="117">
        <f t="shared" si="59"/>
        <v>2.8081563920021755</v>
      </c>
      <c r="G84" s="12">
        <f t="shared" si="60"/>
        <v>768</v>
      </c>
      <c r="H84" s="12">
        <f t="shared" si="61"/>
        <v>0.80004455612597591</v>
      </c>
      <c r="I84" s="13">
        <f t="shared" si="62"/>
        <v>1126.6874205087902</v>
      </c>
      <c r="J84" s="13">
        <f t="shared" si="58"/>
        <v>2</v>
      </c>
      <c r="K84" s="13"/>
      <c r="L84" s="13">
        <f t="shared" si="48"/>
        <v>2</v>
      </c>
    </row>
    <row r="85" spans="1:12" ht="30" x14ac:dyDescent="0.25">
      <c r="A85" s="1" t="s">
        <v>81</v>
      </c>
      <c r="B85" s="7">
        <v>3725</v>
      </c>
      <c r="C85" s="8">
        <v>305233</v>
      </c>
      <c r="D85" s="115">
        <v>351</v>
      </c>
      <c r="E85" s="116"/>
      <c r="F85" s="117">
        <f t="shared" si="59"/>
        <v>4.28353094193616</v>
      </c>
      <c r="G85" s="12">
        <f t="shared" si="60"/>
        <v>1536</v>
      </c>
      <c r="H85" s="12">
        <f t="shared" si="61"/>
        <v>1.2203791857367978</v>
      </c>
      <c r="I85" s="13">
        <f t="shared" si="62"/>
        <v>1718.6366262879781</v>
      </c>
      <c r="J85" s="13">
        <f t="shared" si="58"/>
        <v>4</v>
      </c>
      <c r="K85" s="13"/>
      <c r="L85" s="13">
        <f t="shared" si="48"/>
        <v>4</v>
      </c>
    </row>
    <row r="86" spans="1:12" ht="30" x14ac:dyDescent="0.25">
      <c r="A86" s="1" t="s">
        <v>82</v>
      </c>
      <c r="B86" s="7">
        <v>16995</v>
      </c>
      <c r="C86" s="8">
        <v>305233</v>
      </c>
      <c r="D86" s="115">
        <v>351</v>
      </c>
      <c r="E86" s="116"/>
      <c r="F86" s="117">
        <f t="shared" si="59"/>
        <v>19.543250565961085</v>
      </c>
      <c r="G86" s="12">
        <f t="shared" si="60"/>
        <v>8064</v>
      </c>
      <c r="H86" s="12">
        <f t="shared" si="61"/>
        <v>5.5678776541199673</v>
      </c>
      <c r="I86" s="13">
        <f t="shared" si="62"/>
        <v>7841.1354265138762</v>
      </c>
      <c r="J86" s="13">
        <f t="shared" si="58"/>
        <v>20</v>
      </c>
      <c r="K86" s="13">
        <v>1</v>
      </c>
      <c r="L86" s="13">
        <f t="shared" si="48"/>
        <v>21</v>
      </c>
    </row>
    <row r="87" spans="1:12" ht="45" x14ac:dyDescent="0.25">
      <c r="A87" s="1" t="s">
        <v>83</v>
      </c>
      <c r="B87" s="7">
        <v>5462</v>
      </c>
      <c r="C87" s="8">
        <v>305233</v>
      </c>
      <c r="D87" s="115">
        <v>351</v>
      </c>
      <c r="E87" s="116"/>
      <c r="F87" s="117">
        <f t="shared" si="59"/>
        <v>6.2809787932497461</v>
      </c>
      <c r="G87" s="12">
        <f t="shared" si="60"/>
        <v>2688</v>
      </c>
      <c r="H87" s="12">
        <f t="shared" si="61"/>
        <v>1.7894526476495005</v>
      </c>
      <c r="I87" s="13">
        <f t="shared" si="62"/>
        <v>2520.0518799422648</v>
      </c>
      <c r="J87" s="13">
        <f t="shared" si="58"/>
        <v>6</v>
      </c>
      <c r="K87" s="13">
        <v>1</v>
      </c>
      <c r="L87" s="13">
        <f t="shared" si="48"/>
        <v>7</v>
      </c>
    </row>
    <row r="88" spans="1:12" ht="45" x14ac:dyDescent="0.25">
      <c r="A88" s="1" t="s">
        <v>84</v>
      </c>
      <c r="B88" s="7">
        <v>5396</v>
      </c>
      <c r="C88" s="8">
        <v>305233</v>
      </c>
      <c r="D88" s="115">
        <v>351</v>
      </c>
      <c r="E88" s="116"/>
      <c r="F88" s="117">
        <f t="shared" si="59"/>
        <v>6.2050826745469854</v>
      </c>
      <c r="G88" s="12">
        <f t="shared" si="60"/>
        <v>2688</v>
      </c>
      <c r="H88" s="12">
        <f t="shared" si="61"/>
        <v>1.767829821808258</v>
      </c>
      <c r="I88" s="13">
        <f t="shared" si="62"/>
        <v>2489.6008685771626</v>
      </c>
      <c r="J88" s="13">
        <f t="shared" si="58"/>
        <v>6</v>
      </c>
      <c r="K88" s="13">
        <v>1</v>
      </c>
      <c r="L88" s="13">
        <f t="shared" si="48"/>
        <v>7</v>
      </c>
    </row>
    <row r="89" spans="1:12" ht="30" x14ac:dyDescent="0.25">
      <c r="A89" s="1" t="s">
        <v>85</v>
      </c>
      <c r="B89" s="7">
        <v>5441</v>
      </c>
      <c r="C89" s="8">
        <v>305233</v>
      </c>
      <c r="D89" s="115">
        <v>351</v>
      </c>
      <c r="E89" s="116"/>
      <c r="F89" s="117">
        <f t="shared" si="59"/>
        <v>6.2568300282079594</v>
      </c>
      <c r="G89" s="12">
        <f t="shared" si="60"/>
        <v>2688</v>
      </c>
      <c r="H89" s="12">
        <f t="shared" si="61"/>
        <v>1.7825726576091052</v>
      </c>
      <c r="I89" s="13">
        <f t="shared" si="62"/>
        <v>2510.3629217806415</v>
      </c>
      <c r="J89" s="13">
        <f t="shared" si="58"/>
        <v>6</v>
      </c>
      <c r="K89" s="13">
        <v>1</v>
      </c>
      <c r="L89" s="13">
        <f t="shared" si="48"/>
        <v>7</v>
      </c>
    </row>
    <row r="90" spans="1:12" x14ac:dyDescent="0.25">
      <c r="A90" s="1" t="s">
        <v>86</v>
      </c>
      <c r="B90" s="119">
        <f>SUM(B82:B89)</f>
        <v>126692</v>
      </c>
      <c r="C90" s="119"/>
      <c r="D90" s="119">
        <f t="shared" ref="D90:F90" si="63">SUM(D82:D89)</f>
        <v>2928</v>
      </c>
      <c r="E90" s="120">
        <f t="shared" si="63"/>
        <v>64.657255774172654</v>
      </c>
      <c r="F90" s="1">
        <f t="shared" si="63"/>
        <v>135.67505951776181</v>
      </c>
      <c r="G90" s="1">
        <f>SUM(G82:G89)</f>
        <v>41856</v>
      </c>
      <c r="H90" s="13"/>
      <c r="I90" s="13"/>
      <c r="J90" s="12">
        <f>SUM(J82:J89)</f>
        <v>105</v>
      </c>
      <c r="K90" s="12"/>
      <c r="L90" s="12">
        <f t="shared" ref="L90" si="64">SUM(L82:L89)</f>
        <v>109</v>
      </c>
    </row>
    <row r="92" spans="1:12" x14ac:dyDescent="0.25">
      <c r="A92" s="121" t="s">
        <v>87</v>
      </c>
      <c r="B92" s="15">
        <f>SUM(B7,B19,B29,B37,B46,B56,B63,B70,B79,B90)</f>
        <v>457279</v>
      </c>
      <c r="C92" s="122"/>
      <c r="D92" s="122"/>
      <c r="E92" s="122"/>
      <c r="F92" s="122"/>
      <c r="G92" s="15">
        <f>SUM(G7,G19,G29,G37,G46,G56,G63,G70,G79,G90)</f>
        <v>180864</v>
      </c>
      <c r="H92" s="122"/>
      <c r="I92" s="122"/>
      <c r="J92" s="123">
        <f>SUM(J7,J19,J29,J37,J46,J56,J63,J70,J79,J90)</f>
        <v>414</v>
      </c>
      <c r="K92" s="123">
        <f>SUM(K2:K89)</f>
        <v>32</v>
      </c>
      <c r="L92" s="123">
        <f>SUM(L7,L19,L29,L37,L46,L56,L63,L70,L79,L90)</f>
        <v>471</v>
      </c>
    </row>
    <row r="93" spans="1:12" x14ac:dyDescent="0.25">
      <c r="J93" s="1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753E5-6CD6-42F1-A824-1C2CFF8FD93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2023-2024 m. JST konkursui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Grigaliūnas</dc:creator>
  <cp:lastModifiedBy>Darius Grigaliūnas</cp:lastModifiedBy>
  <dcterms:created xsi:type="dcterms:W3CDTF">2022-05-04T06:33:51Z</dcterms:created>
  <dcterms:modified xsi:type="dcterms:W3CDTF">2022-05-04T06:37:26Z</dcterms:modified>
</cp:coreProperties>
</file>