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ocialfinancenl-my.sharepoint.com/personal/bjorn_vennema_socfin_nl/Documents/Projecten/3. Actief/EIB Lithuania - SOCs/9 Final report - revision/Updates after feedback Ministry/"/>
    </mc:Choice>
  </mc:AlternateContent>
  <xr:revisionPtr revIDLastSave="90" documentId="8_{3DCC12BE-F846-4302-A93F-D501C5391008}" xr6:coauthVersionLast="47" xr6:coauthVersionMax="47" xr10:uidLastSave="{E881D5C6-F373-46B2-900B-DB2B055BE2C8}"/>
  <bookViews>
    <workbookView xWindow="-80" yWindow="-80" windowWidth="19360" windowHeight="10240" tabRatio="640" activeTab="4" xr2:uid="{00000000-000D-0000-FFFF-FFFF00000000}"/>
  </bookViews>
  <sheets>
    <sheet name="Info" sheetId="19" r:id="rId1"/>
    <sheet name="Input" sheetId="20" r:id="rId2"/>
    <sheet name="Operational" sheetId="21" r:id="rId3"/>
    <sheet name="Financial" sheetId="30" r:id="rId4"/>
    <sheet name="Output" sheetId="27" r:id="rId5"/>
    <sheet name="OP Calculations" sheetId="34" r:id="rId6"/>
  </sheets>
  <externalReferences>
    <externalReference r:id="rId7"/>
  </externalReferences>
  <definedNames>
    <definedName name="Duur_interventie">#REF!</definedName>
    <definedName name="Instroomduur">#REF!</definedName>
    <definedName name="Instroomduur2">'[1]Input interventie'!$B$4</definedName>
    <definedName name="Instroomfrequentie">#REF!</definedName>
    <definedName name="Instroomfrequentie2">'[1]Input interventie'!$B$3</definedName>
    <definedName name="Kosten_per_deelnemer">#REF!</definedName>
    <definedName name="Kosten_per_maand_jaar1">#REF!</definedName>
    <definedName name="Kosten_per_maand_jaar2">#REF!</definedName>
    <definedName name="Kosten_per_maand_jaar3">#REF!</definedName>
    <definedName name="Meetmaanden_resultaat1">#REF!</definedName>
    <definedName name="meetmaanden_resultaat2">#REF!</definedName>
    <definedName name="meetmaanden_resultaat3">#REF!</definedName>
    <definedName name="meetmaanden_resultaat4">#REF!</definedName>
    <definedName name="meetmaanden_resultaat5">#REF!</definedName>
    <definedName name="Opstartkosten">#REF!</definedName>
    <definedName name="Resultaat1_delta_duur">#REF!</definedName>
    <definedName name="Resultaat1_delta_percentage">#REF!</definedName>
    <definedName name="Resultaat2_delta_duur">#REF!</definedName>
    <definedName name="Resultaat2_delta_percentage">#REF!</definedName>
    <definedName name="Resultaat3_delta_duur">#REF!</definedName>
    <definedName name="Resultaat3_delta_percentage">#REF!</definedName>
    <definedName name="Resultaat4_delta_duur">#REF!</definedName>
    <definedName name="Resultaat4_delta_percentage">#REF!</definedName>
    <definedName name="Resultaat5_delta_duur">#REF!</definedName>
    <definedName name="Resultaat5_delta_percentage">#REF!</definedName>
    <definedName name="Soort_resultaat1">#REF!</definedName>
    <definedName name="Soort_resultaat2">#REF!</definedName>
    <definedName name="Soort_resultaat3">#REF!</definedName>
    <definedName name="Soort_resultaat4">#REF!</definedName>
    <definedName name="Soort_resultaat5">#REF!</definedName>
    <definedName name="start_interventie">#REF!</definedName>
    <definedName name="Totaal_aantal_deelnemers">#REF!</definedName>
    <definedName name="Vaste_kosten_jaar1">#REF!</definedName>
    <definedName name="Vaste_kosten_jaar2">#REF!</definedName>
    <definedName name="Vaste_kosten_jaar3">#REF!</definedName>
    <definedName name="Waarde_resultaat1">#REF!</definedName>
    <definedName name="Waarde_resultaat2">#REF!</definedName>
    <definedName name="Waarde_resultaat3">#REF!</definedName>
    <definedName name="Waarde_resultaat4">#REF!</definedName>
    <definedName name="Waarde_resultaat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4" l="1"/>
  <c r="B28" i="34"/>
  <c r="G13" i="21"/>
  <c r="G19" i="21" s="1"/>
  <c r="H13" i="21"/>
  <c r="H19" i="21" s="1"/>
  <c r="I13" i="21"/>
  <c r="I19" i="21" s="1"/>
  <c r="J13" i="21"/>
  <c r="J19" i="21" s="1"/>
  <c r="K13" i="21"/>
  <c r="K19" i="21" s="1"/>
  <c r="L13" i="21"/>
  <c r="L19" i="21" s="1"/>
  <c r="M13" i="21"/>
  <c r="M19" i="21" s="1"/>
  <c r="N13" i="21"/>
  <c r="N19" i="21" s="1"/>
  <c r="O13" i="21"/>
  <c r="O19" i="21" s="1"/>
  <c r="P13" i="21"/>
  <c r="P19" i="21" s="1"/>
  <c r="Q13" i="21"/>
  <c r="Q19" i="21" s="1"/>
  <c r="R13" i="21"/>
  <c r="R19" i="21" s="1"/>
  <c r="S13" i="21"/>
  <c r="S19" i="21" s="1"/>
  <c r="T13" i="21"/>
  <c r="T19" i="21" s="1"/>
  <c r="U13" i="21"/>
  <c r="U19" i="21" s="1"/>
  <c r="V13" i="21"/>
  <c r="V19" i="21" s="1"/>
  <c r="W13" i="21"/>
  <c r="W19" i="21" s="1"/>
  <c r="X13" i="21"/>
  <c r="X19" i="21" s="1"/>
  <c r="Y13" i="21"/>
  <c r="Y19" i="21" s="1"/>
  <c r="Z13" i="21"/>
  <c r="Z19" i="21" s="1"/>
  <c r="AA13" i="21"/>
  <c r="AA19" i="21" s="1"/>
  <c r="AB13" i="21"/>
  <c r="AB19" i="21" s="1"/>
  <c r="AC13" i="21"/>
  <c r="AC19" i="21" s="1"/>
  <c r="AD13" i="21"/>
  <c r="AD19" i="21" s="1"/>
  <c r="AE13" i="21"/>
  <c r="AE19" i="21" s="1"/>
  <c r="AF13" i="21"/>
  <c r="AF19" i="21" s="1"/>
  <c r="AG13" i="21"/>
  <c r="AG19" i="21" s="1"/>
  <c r="AH13" i="21"/>
  <c r="AH19" i="21" s="1"/>
  <c r="AI13" i="21"/>
  <c r="AI19" i="21" s="1"/>
  <c r="AJ13" i="21"/>
  <c r="AJ19" i="21" s="1"/>
  <c r="AK13" i="21"/>
  <c r="AK19" i="21" s="1"/>
  <c r="AL13" i="21"/>
  <c r="AL19" i="21" s="1"/>
  <c r="AM13" i="21"/>
  <c r="AM19" i="21" s="1"/>
  <c r="AN13" i="21"/>
  <c r="AN19" i="21" s="1"/>
  <c r="AO13" i="21"/>
  <c r="AO19" i="21" s="1"/>
  <c r="AP13" i="21"/>
  <c r="AP19" i="21" s="1"/>
  <c r="AQ13" i="21"/>
  <c r="AQ19" i="21" s="1"/>
  <c r="AR13" i="21"/>
  <c r="AR19" i="21" s="1"/>
  <c r="AS13" i="21"/>
  <c r="AS19" i="21" s="1"/>
  <c r="AT13" i="21"/>
  <c r="AT19" i="21" s="1"/>
  <c r="AU13" i="21"/>
  <c r="AU19" i="21" s="1"/>
  <c r="AV13" i="21"/>
  <c r="AV19" i="21" s="1"/>
  <c r="AW13" i="21"/>
  <c r="AW19" i="21" s="1"/>
  <c r="AX13" i="21"/>
  <c r="AX19" i="21" s="1"/>
  <c r="AY13" i="21"/>
  <c r="AY19" i="21" s="1"/>
  <c r="AZ13" i="21"/>
  <c r="AZ19" i="21" s="1"/>
  <c r="BA13" i="21"/>
  <c r="BA19" i="21" s="1"/>
  <c r="BB13" i="21"/>
  <c r="BB19" i="21" s="1"/>
  <c r="BC13" i="21"/>
  <c r="BC19" i="21" s="1"/>
  <c r="BD13" i="21"/>
  <c r="BD19" i="21" s="1"/>
  <c r="BE13" i="21"/>
  <c r="BE19" i="21" s="1"/>
  <c r="BF13" i="21"/>
  <c r="BF19" i="21" s="1"/>
  <c r="BG13" i="21"/>
  <c r="BG19" i="21" s="1"/>
  <c r="BH13" i="21"/>
  <c r="BH19" i="21" s="1"/>
  <c r="BI13" i="21"/>
  <c r="BI19" i="21" s="1"/>
  <c r="BJ13" i="21"/>
  <c r="BJ19" i="21" s="1"/>
  <c r="BK13" i="21"/>
  <c r="BK19" i="21" s="1"/>
  <c r="BL13" i="21"/>
  <c r="BL19" i="21" s="1"/>
  <c r="BM13" i="21"/>
  <c r="BM19" i="21" s="1"/>
  <c r="BN13" i="21"/>
  <c r="BN19" i="21" s="1"/>
  <c r="BO13" i="21"/>
  <c r="BO19" i="21" s="1"/>
  <c r="BP13" i="21"/>
  <c r="BP19" i="21" s="1"/>
  <c r="BQ13" i="21"/>
  <c r="BQ19" i="21" s="1"/>
  <c r="BR13" i="21"/>
  <c r="BR19" i="21" s="1"/>
  <c r="BS13" i="21"/>
  <c r="BS19" i="21" s="1"/>
  <c r="BT13" i="21"/>
  <c r="BT19" i="21" s="1"/>
  <c r="BU13" i="21"/>
  <c r="BU19" i="21" s="1"/>
  <c r="BV13" i="21"/>
  <c r="BV19" i="21" s="1"/>
  <c r="BW13" i="21"/>
  <c r="BW19" i="21" s="1"/>
  <c r="BX13" i="21"/>
  <c r="BX19" i="21" s="1"/>
  <c r="BY13" i="21"/>
  <c r="BY19" i="21" s="1"/>
  <c r="BZ13" i="21"/>
  <c r="BZ19" i="21" s="1"/>
  <c r="F13" i="21"/>
  <c r="F19" i="21" s="1"/>
  <c r="G12" i="21"/>
  <c r="H12" i="21"/>
  <c r="I12" i="21"/>
  <c r="J12" i="21"/>
  <c r="K12" i="21"/>
  <c r="L12" i="21"/>
  <c r="M12" i="21"/>
  <c r="N12" i="21"/>
  <c r="O12" i="21"/>
  <c r="P12" i="21"/>
  <c r="Q12" i="21"/>
  <c r="R12" i="21"/>
  <c r="S12" i="21"/>
  <c r="T12" i="21"/>
  <c r="U12" i="21"/>
  <c r="V12" i="21"/>
  <c r="W12" i="21"/>
  <c r="X12" i="21"/>
  <c r="Y12" i="21"/>
  <c r="Z12" i="21"/>
  <c r="AA12" i="21"/>
  <c r="AB12" i="21"/>
  <c r="AC12" i="21"/>
  <c r="AD12" i="21"/>
  <c r="AE12" i="21"/>
  <c r="AF12" i="21"/>
  <c r="AG12" i="21"/>
  <c r="AH12" i="21"/>
  <c r="AI12" i="21"/>
  <c r="AJ12" i="21"/>
  <c r="AK12" i="21"/>
  <c r="AL12" i="21"/>
  <c r="AM12" i="21"/>
  <c r="AN12" i="21"/>
  <c r="AO12" i="21"/>
  <c r="AP12" i="21"/>
  <c r="AQ12" i="21"/>
  <c r="AR12" i="21"/>
  <c r="AS12" i="21"/>
  <c r="AT12" i="21"/>
  <c r="AU12" i="21"/>
  <c r="AV12" i="21"/>
  <c r="AW12" i="21"/>
  <c r="AX12" i="21"/>
  <c r="AY12" i="21"/>
  <c r="AZ12" i="21"/>
  <c r="BA12" i="21"/>
  <c r="BB12" i="21"/>
  <c r="BC12" i="21"/>
  <c r="BD12" i="21"/>
  <c r="BE12" i="21"/>
  <c r="BF12" i="21"/>
  <c r="BG12" i="21"/>
  <c r="BH12" i="21"/>
  <c r="BI12" i="21"/>
  <c r="BJ12" i="21"/>
  <c r="BK12" i="21"/>
  <c r="BL12" i="21"/>
  <c r="BM12" i="21"/>
  <c r="BN12" i="21"/>
  <c r="BO12" i="21"/>
  <c r="BP12" i="21"/>
  <c r="BQ12" i="21"/>
  <c r="BR12" i="21"/>
  <c r="BS12" i="21"/>
  <c r="BT12" i="21"/>
  <c r="BU12" i="21"/>
  <c r="BV12" i="21"/>
  <c r="BW12" i="21"/>
  <c r="BX12" i="21"/>
  <c r="BY12" i="21"/>
  <c r="BZ12" i="21"/>
  <c r="F12" i="21"/>
  <c r="C38" i="20"/>
  <c r="C37" i="20"/>
  <c r="B20" i="20"/>
  <c r="B22" i="20"/>
  <c r="B29" i="34"/>
  <c r="F6" i="21"/>
  <c r="B36" i="34" l="1"/>
  <c r="BR25" i="21"/>
  <c r="BJ25" i="21"/>
  <c r="BB25" i="21"/>
  <c r="AT25" i="21"/>
  <c r="AL25" i="21"/>
  <c r="AD25" i="21"/>
  <c r="V25" i="21"/>
  <c r="N25" i="21"/>
  <c r="BY25" i="21"/>
  <c r="BQ25" i="21"/>
  <c r="BI25" i="21"/>
  <c r="BA25" i="21"/>
  <c r="AS25" i="21"/>
  <c r="AK25" i="21"/>
  <c r="AC25" i="21"/>
  <c r="U25" i="21"/>
  <c r="M25" i="21"/>
  <c r="BX25" i="21"/>
  <c r="BP25" i="21"/>
  <c r="BH25" i="21"/>
  <c r="AZ25" i="21"/>
  <c r="AR25" i="21"/>
  <c r="AJ25" i="21"/>
  <c r="AB25" i="21"/>
  <c r="T25" i="21"/>
  <c r="L25" i="21"/>
  <c r="BW25" i="21"/>
  <c r="BO25" i="21"/>
  <c r="BG25" i="21"/>
  <c r="AY25" i="21"/>
  <c r="AQ25" i="21"/>
  <c r="AI25" i="21"/>
  <c r="AA25" i="21"/>
  <c r="S25" i="21"/>
  <c r="K25" i="21"/>
  <c r="BZ25" i="21"/>
  <c r="BV25" i="21"/>
  <c r="BN25" i="21"/>
  <c r="BF25" i="21"/>
  <c r="AX25" i="21"/>
  <c r="AP25" i="21"/>
  <c r="AH25" i="21"/>
  <c r="Z25" i="21"/>
  <c r="R25" i="21"/>
  <c r="J25" i="21"/>
  <c r="BU25" i="21"/>
  <c r="BM25" i="21"/>
  <c r="BE25" i="21"/>
  <c r="AW25" i="21"/>
  <c r="AO25" i="21"/>
  <c r="AG25" i="21"/>
  <c r="Y25" i="21"/>
  <c r="Q25" i="21"/>
  <c r="I25" i="21"/>
  <c r="BT25" i="21"/>
  <c r="BL25" i="21"/>
  <c r="BD25" i="21"/>
  <c r="AV25" i="21"/>
  <c r="AN25" i="21"/>
  <c r="AF25" i="21"/>
  <c r="X25" i="21"/>
  <c r="P25" i="21"/>
  <c r="H25" i="21"/>
  <c r="BS25" i="21"/>
  <c r="BK25" i="21"/>
  <c r="BC25" i="21"/>
  <c r="AU25" i="21"/>
  <c r="AM25" i="21"/>
  <c r="AE25" i="21"/>
  <c r="W25" i="21"/>
  <c r="O25" i="21"/>
  <c r="G25" i="21"/>
  <c r="F25" i="21"/>
  <c r="B35" i="34"/>
  <c r="B37" i="34" s="1"/>
  <c r="C29" i="20"/>
  <c r="D29" i="20" s="1"/>
  <c r="BZ1" i="21"/>
  <c r="BZ6" i="21" s="1"/>
  <c r="E11" i="30"/>
  <c r="C11" i="30" s="1"/>
  <c r="B52" i="20"/>
  <c r="BZ11" i="21" l="1"/>
  <c r="BZ4" i="21"/>
  <c r="BZ5" i="21"/>
  <c r="C30" i="20"/>
  <c r="D30" i="20" s="1"/>
  <c r="B16" i="27" l="1"/>
  <c r="B6" i="20"/>
  <c r="A5" i="27" l="1"/>
  <c r="A7" i="27"/>
  <c r="E1" i="30" l="1"/>
  <c r="F7" i="21" l="1"/>
  <c r="G1" i="21"/>
  <c r="G20" i="21" l="1"/>
  <c r="G21" i="21" s="1"/>
  <c r="G26" i="21"/>
  <c r="G27" i="21" s="1"/>
  <c r="F3" i="21"/>
  <c r="F2" i="21"/>
  <c r="F5" i="21"/>
  <c r="E5" i="30" s="1"/>
  <c r="F11" i="21"/>
  <c r="F4" i="21"/>
  <c r="E6" i="30"/>
  <c r="E13" i="30" s="1"/>
  <c r="F1" i="30"/>
  <c r="B5" i="27"/>
  <c r="G7" i="21"/>
  <c r="H7" i="21" s="1"/>
  <c r="E7" i="30"/>
  <c r="H1" i="21"/>
  <c r="F8" i="21"/>
  <c r="G6" i="21"/>
  <c r="G11" i="21" s="1"/>
  <c r="F6" i="30" l="1"/>
  <c r="F13" i="30" s="1"/>
  <c r="G1" i="30"/>
  <c r="E4" i="30"/>
  <c r="G2" i="21"/>
  <c r="G8" i="21"/>
  <c r="F8" i="30" s="1"/>
  <c r="G3" i="21"/>
  <c r="F3" i="30" s="1"/>
  <c r="E2" i="30"/>
  <c r="G7" i="30"/>
  <c r="E8" i="30"/>
  <c r="E3" i="30"/>
  <c r="F7" i="30"/>
  <c r="H6" i="21"/>
  <c r="H11" i="21" s="1"/>
  <c r="I1" i="21"/>
  <c r="G4" i="21"/>
  <c r="G5" i="21"/>
  <c r="H3" i="21"/>
  <c r="I7" i="21"/>
  <c r="H8" i="21"/>
  <c r="H2" i="21"/>
  <c r="E18" i="30" l="1"/>
  <c r="E30" i="30"/>
  <c r="Q30" i="30"/>
  <c r="E19" i="30"/>
  <c r="F2" i="30"/>
  <c r="F4" i="30"/>
  <c r="F18" i="30" s="1"/>
  <c r="F5" i="30"/>
  <c r="H1" i="30"/>
  <c r="G6" i="30"/>
  <c r="G13" i="30" s="1"/>
  <c r="G2" i="30"/>
  <c r="G8" i="30"/>
  <c r="G3" i="30"/>
  <c r="H7" i="30"/>
  <c r="J1" i="21"/>
  <c r="I6" i="21"/>
  <c r="I11" i="21" s="1"/>
  <c r="H5" i="21"/>
  <c r="H4" i="21"/>
  <c r="I3" i="21"/>
  <c r="I8" i="21"/>
  <c r="J7" i="21"/>
  <c r="I2" i="21"/>
  <c r="F19" i="30" l="1"/>
  <c r="B17" i="27"/>
  <c r="I1" i="30"/>
  <c r="G5" i="30"/>
  <c r="G4" i="30"/>
  <c r="G18" i="30" s="1"/>
  <c r="H6" i="30"/>
  <c r="H13" i="30" s="1"/>
  <c r="I7" i="30"/>
  <c r="H3" i="30"/>
  <c r="H2" i="30"/>
  <c r="H8" i="30"/>
  <c r="I4" i="21"/>
  <c r="I5" i="21"/>
  <c r="K1" i="21"/>
  <c r="J6" i="21"/>
  <c r="J11" i="21" s="1"/>
  <c r="J2" i="21"/>
  <c r="J8" i="21"/>
  <c r="K7" i="21"/>
  <c r="J3" i="21"/>
  <c r="G19" i="30" l="1"/>
  <c r="H5" i="30"/>
  <c r="H4" i="30"/>
  <c r="H18" i="30" s="1"/>
  <c r="J1" i="30"/>
  <c r="I6" i="30"/>
  <c r="I13" i="30" s="1"/>
  <c r="I2" i="30"/>
  <c r="J7" i="30"/>
  <c r="I8" i="30"/>
  <c r="I3" i="30"/>
  <c r="J5" i="21"/>
  <c r="J4" i="21"/>
  <c r="K6" i="21"/>
  <c r="K11" i="21" s="1"/>
  <c r="L1" i="21"/>
  <c r="K8" i="21"/>
  <c r="K2" i="21"/>
  <c r="L7" i="21"/>
  <c r="K3" i="21"/>
  <c r="H20" i="21" l="1"/>
  <c r="H21" i="21" s="1"/>
  <c r="H26" i="21"/>
  <c r="H27" i="21" s="1"/>
  <c r="H19" i="30"/>
  <c r="J6" i="30"/>
  <c r="J13" i="30" s="1"/>
  <c r="I4" i="30"/>
  <c r="I18" i="30" s="1"/>
  <c r="I5" i="30"/>
  <c r="K1" i="30"/>
  <c r="J3" i="30"/>
  <c r="J2" i="30"/>
  <c r="K7" i="30"/>
  <c r="J8" i="30"/>
  <c r="K4" i="21"/>
  <c r="K5" i="21"/>
  <c r="L6" i="21"/>
  <c r="L11" i="21" s="1"/>
  <c r="M1" i="21"/>
  <c r="L2" i="21"/>
  <c r="M7" i="21"/>
  <c r="L3" i="21"/>
  <c r="L8" i="21"/>
  <c r="I20" i="21" l="1"/>
  <c r="I21" i="21" s="1"/>
  <c r="I26" i="21"/>
  <c r="I27" i="21" s="1"/>
  <c r="I19" i="30"/>
  <c r="J5" i="30"/>
  <c r="J4" i="30"/>
  <c r="J18" i="30" s="1"/>
  <c r="L1" i="30"/>
  <c r="K6" i="30"/>
  <c r="K13" i="30" s="1"/>
  <c r="K3" i="30"/>
  <c r="L7" i="30"/>
  <c r="K2" i="30"/>
  <c r="K8" i="30"/>
  <c r="L4" i="21"/>
  <c r="L5" i="21"/>
  <c r="N1" i="21"/>
  <c r="M6" i="21"/>
  <c r="M11" i="21" s="1"/>
  <c r="M3" i="21"/>
  <c r="N7" i="21"/>
  <c r="M8" i="21"/>
  <c r="M2" i="21"/>
  <c r="J20" i="21" l="1"/>
  <c r="J21" i="21" s="1"/>
  <c r="J26" i="21"/>
  <c r="J27" i="21" s="1"/>
  <c r="J19" i="30"/>
  <c r="M1" i="30"/>
  <c r="L6" i="30"/>
  <c r="L13" i="30" s="1"/>
  <c r="K5" i="30"/>
  <c r="K4" i="30"/>
  <c r="K18" i="30" s="1"/>
  <c r="L2" i="30"/>
  <c r="M7" i="30"/>
  <c r="L3" i="30"/>
  <c r="L8" i="30"/>
  <c r="M4" i="21"/>
  <c r="M5" i="21"/>
  <c r="O1" i="21"/>
  <c r="N6" i="21"/>
  <c r="N11" i="21" s="1"/>
  <c r="N2" i="21"/>
  <c r="N8" i="21"/>
  <c r="N3" i="21"/>
  <c r="O7" i="21"/>
  <c r="L20" i="21" l="1"/>
  <c r="L21" i="21" s="1"/>
  <c r="L26" i="21"/>
  <c r="L27" i="21" s="1"/>
  <c r="K20" i="21"/>
  <c r="K21" i="21" s="1"/>
  <c r="K26" i="21"/>
  <c r="K27" i="21" s="1"/>
  <c r="K19" i="30"/>
  <c r="M6" i="30"/>
  <c r="M13" i="30" s="1"/>
  <c r="N1" i="30"/>
  <c r="L5" i="30"/>
  <c r="L4" i="30"/>
  <c r="L18" i="30" s="1"/>
  <c r="M3" i="30"/>
  <c r="N7" i="30"/>
  <c r="M8" i="30"/>
  <c r="M2" i="30"/>
  <c r="P1" i="21"/>
  <c r="O6" i="21"/>
  <c r="O11" i="21" s="1"/>
  <c r="N4" i="21"/>
  <c r="N5" i="21"/>
  <c r="O2" i="21"/>
  <c r="O8" i="21"/>
  <c r="O3" i="21"/>
  <c r="P7" i="21"/>
  <c r="L19" i="30" l="1"/>
  <c r="O1" i="30"/>
  <c r="M5" i="30"/>
  <c r="N6" i="30"/>
  <c r="N13" i="30" s="1"/>
  <c r="M4" i="30"/>
  <c r="M18" i="30" s="1"/>
  <c r="O7" i="30"/>
  <c r="N3" i="30"/>
  <c r="N2" i="30"/>
  <c r="N8" i="30"/>
  <c r="O5" i="21"/>
  <c r="O4" i="21"/>
  <c r="P6" i="21"/>
  <c r="P11" i="21" s="1"/>
  <c r="Q1" i="21"/>
  <c r="P3" i="21"/>
  <c r="P2" i="21"/>
  <c r="P8" i="21"/>
  <c r="Q7" i="21"/>
  <c r="M20" i="21" l="1"/>
  <c r="M21" i="21" s="1"/>
  <c r="M26" i="21"/>
  <c r="M27" i="21" s="1"/>
  <c r="M19" i="30"/>
  <c r="O6" i="30"/>
  <c r="O13" i="30" s="1"/>
  <c r="N4" i="30"/>
  <c r="N18" i="30" s="1"/>
  <c r="P1" i="30"/>
  <c r="N5" i="30"/>
  <c r="O8" i="30"/>
  <c r="O2" i="30"/>
  <c r="O3" i="30"/>
  <c r="P7" i="30"/>
  <c r="R1" i="21"/>
  <c r="Q6" i="21"/>
  <c r="Q11" i="21" s="1"/>
  <c r="P4" i="21"/>
  <c r="P5" i="21"/>
  <c r="R7" i="21"/>
  <c r="Q8" i="21"/>
  <c r="Q3" i="21"/>
  <c r="Q2" i="21"/>
  <c r="O20" i="21" l="1"/>
  <c r="O21" i="21" s="1"/>
  <c r="O26" i="21"/>
  <c r="O27" i="21" s="1"/>
  <c r="N20" i="21"/>
  <c r="N21" i="21" s="1"/>
  <c r="N26" i="21"/>
  <c r="N27" i="21" s="1"/>
  <c r="N19" i="30"/>
  <c r="P6" i="30"/>
  <c r="P13" i="30" s="1"/>
  <c r="O5" i="30"/>
  <c r="O4" i="30"/>
  <c r="O18" i="30" s="1"/>
  <c r="Q1" i="30"/>
  <c r="P3" i="30"/>
  <c r="P2" i="30"/>
  <c r="P8" i="30"/>
  <c r="Q7" i="30"/>
  <c r="Q4" i="21"/>
  <c r="Q5" i="21"/>
  <c r="R6" i="21"/>
  <c r="R11" i="21" s="1"/>
  <c r="S1" i="21"/>
  <c r="S7" i="21"/>
  <c r="R3" i="21"/>
  <c r="R8" i="21"/>
  <c r="R2" i="21"/>
  <c r="O19" i="30" l="1"/>
  <c r="P5" i="30"/>
  <c r="R1" i="30"/>
  <c r="Q6" i="30"/>
  <c r="Q13" i="30" s="1"/>
  <c r="P4" i="30"/>
  <c r="P18" i="30" s="1"/>
  <c r="Q8" i="30"/>
  <c r="Q3" i="30"/>
  <c r="Q2" i="30"/>
  <c r="R7" i="30"/>
  <c r="R5" i="21"/>
  <c r="R4" i="21"/>
  <c r="S6" i="21"/>
  <c r="S11" i="21" s="1"/>
  <c r="T1" i="21"/>
  <c r="S3" i="21"/>
  <c r="S2" i="21"/>
  <c r="T7" i="21"/>
  <c r="S8" i="21"/>
  <c r="P19" i="30" l="1"/>
  <c r="S1" i="30"/>
  <c r="R6" i="30"/>
  <c r="R13" i="30" s="1"/>
  <c r="Q4" i="30"/>
  <c r="AC30" i="30" s="1"/>
  <c r="Q5" i="30"/>
  <c r="R8" i="30"/>
  <c r="R3" i="30"/>
  <c r="R2" i="30"/>
  <c r="S7" i="30"/>
  <c r="U1" i="21"/>
  <c r="T6" i="21"/>
  <c r="T11" i="21" s="1"/>
  <c r="S5" i="21"/>
  <c r="S4" i="21"/>
  <c r="U7" i="21"/>
  <c r="T2" i="21"/>
  <c r="T8" i="21"/>
  <c r="T3" i="21"/>
  <c r="Q20" i="21" l="1"/>
  <c r="Q21" i="21" s="1"/>
  <c r="Q26" i="21"/>
  <c r="Q27" i="21" s="1"/>
  <c r="R20" i="21"/>
  <c r="R21" i="21" s="1"/>
  <c r="R26" i="21"/>
  <c r="R27" i="21" s="1"/>
  <c r="T1" i="30"/>
  <c r="R5" i="30"/>
  <c r="R4" i="30"/>
  <c r="R18" i="30" s="1"/>
  <c r="S6" i="30"/>
  <c r="S13" i="30" s="1"/>
  <c r="S3" i="30"/>
  <c r="T7" i="30"/>
  <c r="S8" i="30"/>
  <c r="S2" i="30"/>
  <c r="T4" i="21"/>
  <c r="T5" i="21"/>
  <c r="V1" i="21"/>
  <c r="U6" i="21"/>
  <c r="U11" i="21" s="1"/>
  <c r="U3" i="21"/>
  <c r="U2" i="21"/>
  <c r="U8" i="21"/>
  <c r="V7" i="21"/>
  <c r="R19" i="30" l="1"/>
  <c r="T6" i="30"/>
  <c r="T13" i="30" s="1"/>
  <c r="U1" i="30"/>
  <c r="S5" i="30"/>
  <c r="S4" i="30"/>
  <c r="S18" i="30" s="1"/>
  <c r="T8" i="30"/>
  <c r="T2" i="30"/>
  <c r="U7" i="30"/>
  <c r="T3" i="30"/>
  <c r="W1" i="21"/>
  <c r="V6" i="21"/>
  <c r="V11" i="21" s="1"/>
  <c r="U5" i="21"/>
  <c r="U4" i="21"/>
  <c r="V3" i="21"/>
  <c r="W7" i="21"/>
  <c r="V2" i="21"/>
  <c r="V8" i="21"/>
  <c r="S20" i="21" l="1"/>
  <c r="S21" i="21" s="1"/>
  <c r="S26" i="21"/>
  <c r="S27" i="21" s="1"/>
  <c r="S19" i="30"/>
  <c r="V1" i="30"/>
  <c r="T4" i="30"/>
  <c r="T18" i="30" s="1"/>
  <c r="T5" i="30"/>
  <c r="U6" i="30"/>
  <c r="U13" i="30" s="1"/>
  <c r="U2" i="30"/>
  <c r="V7" i="30"/>
  <c r="U8" i="30"/>
  <c r="U3" i="30"/>
  <c r="V4" i="21"/>
  <c r="V5" i="21"/>
  <c r="W6" i="21"/>
  <c r="W11" i="21" s="1"/>
  <c r="X1" i="21"/>
  <c r="W2" i="21"/>
  <c r="W8" i="21"/>
  <c r="W3" i="21"/>
  <c r="X7" i="21"/>
  <c r="U20" i="21" l="1"/>
  <c r="U21" i="21" s="1"/>
  <c r="U26" i="21"/>
  <c r="U27" i="21" s="1"/>
  <c r="T20" i="21"/>
  <c r="T21" i="21" s="1"/>
  <c r="T26" i="21"/>
  <c r="T27" i="21" s="1"/>
  <c r="T19" i="30"/>
  <c r="U5" i="30"/>
  <c r="U4" i="30"/>
  <c r="U18" i="30" s="1"/>
  <c r="W1" i="30"/>
  <c r="V6" i="30"/>
  <c r="V13" i="30" s="1"/>
  <c r="W7" i="30"/>
  <c r="V2" i="30"/>
  <c r="V3" i="30"/>
  <c r="V8" i="30"/>
  <c r="W5" i="21"/>
  <c r="W4" i="21"/>
  <c r="Y1" i="21"/>
  <c r="X6" i="21"/>
  <c r="X11" i="21" s="1"/>
  <c r="Y7" i="21"/>
  <c r="X2" i="21"/>
  <c r="X8" i="21"/>
  <c r="X3" i="21"/>
  <c r="U19" i="30" l="1"/>
  <c r="W6" i="30"/>
  <c r="W13" i="30" s="1"/>
  <c r="V4" i="30"/>
  <c r="V18" i="30" s="1"/>
  <c r="X1" i="30"/>
  <c r="V5" i="30"/>
  <c r="W8" i="30"/>
  <c r="X7" i="30"/>
  <c r="W3" i="30"/>
  <c r="W2" i="30"/>
  <c r="X5" i="21"/>
  <c r="X4" i="21"/>
  <c r="Y6" i="21"/>
  <c r="Y11" i="21" s="1"/>
  <c r="Z1" i="21"/>
  <c r="Y3" i="21"/>
  <c r="Y2" i="21"/>
  <c r="Z7" i="21"/>
  <c r="Y8" i="21"/>
  <c r="V20" i="21" l="1"/>
  <c r="V21" i="21" s="1"/>
  <c r="V26" i="21"/>
  <c r="V27" i="21" s="1"/>
  <c r="V19" i="30"/>
  <c r="X6" i="30"/>
  <c r="X13" i="30" s="1"/>
  <c r="W4" i="30"/>
  <c r="W18" i="30" s="1"/>
  <c r="Y1" i="30"/>
  <c r="W5" i="30"/>
  <c r="Y7" i="30"/>
  <c r="X2" i="30"/>
  <c r="X3" i="30"/>
  <c r="X8" i="30"/>
  <c r="AA1" i="21"/>
  <c r="Z6" i="21"/>
  <c r="Z11" i="21" s="1"/>
  <c r="Y4" i="21"/>
  <c r="Y5" i="21"/>
  <c r="AA7" i="21"/>
  <c r="Z3" i="21"/>
  <c r="Z2" i="21"/>
  <c r="Z8" i="21"/>
  <c r="W20" i="21" l="1"/>
  <c r="W21" i="21" s="1"/>
  <c r="W26" i="21"/>
  <c r="W27" i="21" s="1"/>
  <c r="X20" i="21"/>
  <c r="X21" i="21" s="1"/>
  <c r="X26" i="21"/>
  <c r="X27" i="21" s="1"/>
  <c r="W19" i="30"/>
  <c r="Y6" i="30"/>
  <c r="Y13" i="30" s="1"/>
  <c r="X5" i="30"/>
  <c r="Z1" i="30"/>
  <c r="X4" i="30"/>
  <c r="X18" i="30" s="1"/>
  <c r="Y8" i="30"/>
  <c r="Y2" i="30"/>
  <c r="Z7" i="30"/>
  <c r="Y3" i="30"/>
  <c r="Z4" i="21"/>
  <c r="Z5" i="21"/>
  <c r="AB1" i="21"/>
  <c r="AA6" i="21"/>
  <c r="AA11" i="21" s="1"/>
  <c r="AB7" i="21"/>
  <c r="AA3" i="21"/>
  <c r="AA2" i="21"/>
  <c r="AA8" i="21"/>
  <c r="Y20" i="21" l="1"/>
  <c r="Y21" i="21" s="1"/>
  <c r="Y26" i="21"/>
  <c r="Y27" i="21" s="1"/>
  <c r="X19" i="30"/>
  <c r="AA1" i="30"/>
  <c r="Y5" i="30"/>
  <c r="Y4" i="30"/>
  <c r="Y18" i="30" s="1"/>
  <c r="Z6" i="30"/>
  <c r="Z13" i="30" s="1"/>
  <c r="Z8" i="30"/>
  <c r="Z3" i="30"/>
  <c r="AA7" i="30"/>
  <c r="Z2" i="30"/>
  <c r="AA4" i="21"/>
  <c r="AA5" i="21"/>
  <c r="AC1" i="21"/>
  <c r="AB6" i="21"/>
  <c r="AB11" i="21" s="1"/>
  <c r="AB3" i="21"/>
  <c r="AC7" i="21"/>
  <c r="AB2" i="21"/>
  <c r="AB8" i="21"/>
  <c r="AA20" i="21" l="1"/>
  <c r="AA21" i="21" s="1"/>
  <c r="AA26" i="21"/>
  <c r="AA27" i="21" s="1"/>
  <c r="Z20" i="21"/>
  <c r="Z21" i="21" s="1"/>
  <c r="Z26" i="21"/>
  <c r="Z27" i="21" s="1"/>
  <c r="Y19" i="30"/>
  <c r="AA6" i="30"/>
  <c r="AA13" i="30" s="1"/>
  <c r="Z5" i="30"/>
  <c r="AB1" i="30"/>
  <c r="Z4" i="30"/>
  <c r="Z18" i="30" s="1"/>
  <c r="AA3" i="30"/>
  <c r="AA2" i="30"/>
  <c r="AA8" i="30"/>
  <c r="AB7" i="30"/>
  <c r="AB4" i="21"/>
  <c r="AB5" i="21"/>
  <c r="AC6" i="21"/>
  <c r="AC11" i="21" s="1"/>
  <c r="AD1" i="21"/>
  <c r="AC2" i="21"/>
  <c r="AC8" i="21"/>
  <c r="AC3" i="21"/>
  <c r="AD7" i="21"/>
  <c r="AB20" i="21" l="1"/>
  <c r="AB21" i="21" s="1"/>
  <c r="AB26" i="21"/>
  <c r="AB27" i="21" s="1"/>
  <c r="Z19" i="30"/>
  <c r="AA5" i="30"/>
  <c r="AA4" i="30"/>
  <c r="AA18" i="30" s="1"/>
  <c r="AB6" i="30"/>
  <c r="AB13" i="30" s="1"/>
  <c r="AC1" i="30"/>
  <c r="AB2" i="30"/>
  <c r="AB8" i="30"/>
  <c r="AC7" i="30"/>
  <c r="AB3" i="30"/>
  <c r="AC4" i="21"/>
  <c r="AC5" i="21"/>
  <c r="AD6" i="21"/>
  <c r="AD11" i="21" s="1"/>
  <c r="AE1" i="21"/>
  <c r="AD2" i="21"/>
  <c r="AD3" i="21"/>
  <c r="AD8" i="21"/>
  <c r="AE7" i="21"/>
  <c r="AA19" i="30" l="1"/>
  <c r="AD1" i="30"/>
  <c r="AB4" i="30"/>
  <c r="AB18" i="30" s="1"/>
  <c r="AC6" i="30"/>
  <c r="AC13" i="30" s="1"/>
  <c r="AB5" i="30"/>
  <c r="AD7" i="30"/>
  <c r="AC8" i="30"/>
  <c r="AC2" i="30"/>
  <c r="AC3" i="30"/>
  <c r="AE6" i="21"/>
  <c r="AE11" i="21" s="1"/>
  <c r="AF1" i="21"/>
  <c r="AD4" i="21"/>
  <c r="AD5" i="21"/>
  <c r="AE8" i="21"/>
  <c r="AF7" i="21"/>
  <c r="AE2" i="21"/>
  <c r="AE3" i="21"/>
  <c r="AC20" i="21" l="1"/>
  <c r="AC21" i="21" s="1"/>
  <c r="AC26" i="21"/>
  <c r="AC27" i="21" s="1"/>
  <c r="AD20" i="21"/>
  <c r="AD21" i="21" s="1"/>
  <c r="AD26" i="21"/>
  <c r="AD27" i="21" s="1"/>
  <c r="AB19" i="30"/>
  <c r="AD6" i="30"/>
  <c r="AD13" i="30" s="1"/>
  <c r="AC5" i="30"/>
  <c r="AC4" i="30"/>
  <c r="AE1" i="30"/>
  <c r="AD8" i="30"/>
  <c r="AE7" i="30"/>
  <c r="AD2" i="30"/>
  <c r="AD3" i="30"/>
  <c r="AE4" i="21"/>
  <c r="AE5" i="21"/>
  <c r="AG1" i="21"/>
  <c r="AF6" i="21"/>
  <c r="AF11" i="21" s="1"/>
  <c r="AF3" i="21"/>
  <c r="AG7" i="21"/>
  <c r="AF2" i="21"/>
  <c r="AF8" i="21"/>
  <c r="AE6" i="30" l="1"/>
  <c r="AE13" i="30" s="1"/>
  <c r="AF1" i="30"/>
  <c r="AD4" i="30"/>
  <c r="AD18" i="30" s="1"/>
  <c r="AD5" i="30"/>
  <c r="AE3" i="30"/>
  <c r="AE8" i="30"/>
  <c r="AE2" i="30"/>
  <c r="AF7" i="30"/>
  <c r="AH1" i="21"/>
  <c r="AG6" i="21"/>
  <c r="AG11" i="21" s="1"/>
  <c r="AF5" i="21"/>
  <c r="AF4" i="21"/>
  <c r="AH7" i="21"/>
  <c r="AG2" i="21"/>
  <c r="AG3" i="21"/>
  <c r="AG8" i="21"/>
  <c r="AE20" i="21" l="1"/>
  <c r="AE21" i="21" s="1"/>
  <c r="AE26" i="21"/>
  <c r="AE27" i="21" s="1"/>
  <c r="AD19" i="30"/>
  <c r="AE4" i="30"/>
  <c r="AE18" i="30" s="1"/>
  <c r="AF6" i="30"/>
  <c r="AF13" i="30" s="1"/>
  <c r="AE5" i="30"/>
  <c r="AG1" i="30"/>
  <c r="AF8" i="30"/>
  <c r="AF2" i="30"/>
  <c r="AF3" i="30"/>
  <c r="AG7" i="30"/>
  <c r="AG4" i="21"/>
  <c r="AG5" i="21"/>
  <c r="AI1" i="21"/>
  <c r="AH6" i="21"/>
  <c r="AH11" i="21" s="1"/>
  <c r="AI7" i="21"/>
  <c r="AH8" i="21"/>
  <c r="AH2" i="21"/>
  <c r="AH3" i="21"/>
  <c r="AE19" i="30" l="1"/>
  <c r="AF4" i="30"/>
  <c r="AF18" i="30" s="1"/>
  <c r="AH1" i="30"/>
  <c r="AG6" i="30"/>
  <c r="AG13" i="30" s="1"/>
  <c r="AF5" i="30"/>
  <c r="AG3" i="30"/>
  <c r="AH7" i="30"/>
  <c r="AG8" i="30"/>
  <c r="AG2" i="30"/>
  <c r="AH5" i="21"/>
  <c r="AH4" i="21"/>
  <c r="AJ1" i="21"/>
  <c r="AI6" i="21"/>
  <c r="AI11" i="21" s="1"/>
  <c r="AI8" i="21"/>
  <c r="AI3" i="21"/>
  <c r="AJ7" i="21"/>
  <c r="AI2" i="21"/>
  <c r="AG20" i="21" l="1"/>
  <c r="AG21" i="21" s="1"/>
  <c r="AH20" i="21"/>
  <c r="AH21" i="21" s="1"/>
  <c r="AI20" i="21"/>
  <c r="AI21" i="21" s="1"/>
  <c r="AI26" i="21"/>
  <c r="AI27" i="21" s="1"/>
  <c r="AF20" i="21"/>
  <c r="AF21" i="21" s="1"/>
  <c r="AF26" i="21"/>
  <c r="AF27" i="21" s="1"/>
  <c r="AF19" i="30"/>
  <c r="AH26" i="21"/>
  <c r="AH27" i="21" s="1"/>
  <c r="AG26" i="21"/>
  <c r="AG27" i="21" s="1"/>
  <c r="AG4" i="30"/>
  <c r="AG18" i="30" s="1"/>
  <c r="AH6" i="30"/>
  <c r="AH13" i="30" s="1"/>
  <c r="AG5" i="30"/>
  <c r="AI1" i="30"/>
  <c r="AH3" i="30"/>
  <c r="AH2" i="30"/>
  <c r="AI7" i="30"/>
  <c r="AH8" i="30"/>
  <c r="AI4" i="21"/>
  <c r="AI5" i="21"/>
  <c r="AJ6" i="21"/>
  <c r="AJ11" i="21" s="1"/>
  <c r="AK1" i="21"/>
  <c r="AJ2" i="21"/>
  <c r="AK7" i="21"/>
  <c r="AJ3" i="21"/>
  <c r="AJ8" i="21"/>
  <c r="AG19" i="30" l="1"/>
  <c r="AH4" i="30"/>
  <c r="AH18" i="30" s="1"/>
  <c r="AI6" i="30"/>
  <c r="AI13" i="30" s="1"/>
  <c r="AJ1" i="30"/>
  <c r="AH5" i="30"/>
  <c r="AJ7" i="30"/>
  <c r="AI8" i="30"/>
  <c r="AI2" i="30"/>
  <c r="AI3" i="30"/>
  <c r="AJ4" i="21"/>
  <c r="AJ5" i="21"/>
  <c r="AL1" i="21"/>
  <c r="AK6" i="21"/>
  <c r="AK11" i="21" s="1"/>
  <c r="AK3" i="21"/>
  <c r="AK2" i="21"/>
  <c r="AL7" i="21"/>
  <c r="AK8" i="21"/>
  <c r="AH19" i="30" l="1"/>
  <c r="AJ6" i="30"/>
  <c r="AJ13" i="30" s="1"/>
  <c r="AK1" i="30"/>
  <c r="AI4" i="30"/>
  <c r="AI18" i="30" s="1"/>
  <c r="AI5" i="30"/>
  <c r="AJ8" i="30"/>
  <c r="AK7" i="30"/>
  <c r="AJ2" i="30"/>
  <c r="AJ3" i="30"/>
  <c r="AK5" i="21"/>
  <c r="AK4" i="21"/>
  <c r="AL6" i="21"/>
  <c r="AL11" i="21" s="1"/>
  <c r="AM1" i="21"/>
  <c r="AL2" i="21"/>
  <c r="AL3" i="21"/>
  <c r="AM7" i="21"/>
  <c r="AL8" i="21"/>
  <c r="AJ20" i="21" l="1"/>
  <c r="AJ21" i="21" s="1"/>
  <c r="AJ26" i="21"/>
  <c r="AJ27" i="21" s="1"/>
  <c r="AK20" i="21"/>
  <c r="AK21" i="21" s="1"/>
  <c r="AK26" i="21"/>
  <c r="AK27" i="21" s="1"/>
  <c r="AI19" i="30"/>
  <c r="AL1" i="30"/>
  <c r="AK6" i="30"/>
  <c r="AK13" i="30" s="1"/>
  <c r="AJ4" i="30"/>
  <c r="AJ18" i="30" s="1"/>
  <c r="AJ5" i="30"/>
  <c r="AL7" i="30"/>
  <c r="AK2" i="30"/>
  <c r="AK8" i="30"/>
  <c r="AK3" i="30"/>
  <c r="AN1" i="21"/>
  <c r="AM6" i="21"/>
  <c r="AM11" i="21" s="1"/>
  <c r="AL4" i="21"/>
  <c r="AL5" i="21"/>
  <c r="AM3" i="21"/>
  <c r="AM2" i="21"/>
  <c r="AN7" i="21"/>
  <c r="AM8" i="21"/>
  <c r="AJ19" i="30" l="1"/>
  <c r="AL6" i="30"/>
  <c r="AL13" i="30" s="1"/>
  <c r="AK4" i="30"/>
  <c r="AK18" i="30" s="1"/>
  <c r="AK5" i="30"/>
  <c r="AM1" i="30"/>
  <c r="AL2" i="30"/>
  <c r="AL8" i="30"/>
  <c r="AM7" i="30"/>
  <c r="AL3" i="30"/>
  <c r="AM5" i="21"/>
  <c r="AM4" i="21"/>
  <c r="AN6" i="21"/>
  <c r="AN11" i="21" s="1"/>
  <c r="AO1" i="21"/>
  <c r="AN3" i="21"/>
  <c r="AN8" i="21"/>
  <c r="AO7" i="21"/>
  <c r="AN2" i="21"/>
  <c r="AL20" i="21" l="1"/>
  <c r="AL21" i="21" s="1"/>
  <c r="AL26" i="21"/>
  <c r="AL27" i="21" s="1"/>
  <c r="AK19" i="30"/>
  <c r="AL4" i="30"/>
  <c r="AL18" i="30" s="1"/>
  <c r="AN1" i="30"/>
  <c r="AL5" i="30"/>
  <c r="AM6" i="30"/>
  <c r="AM13" i="30" s="1"/>
  <c r="AN7" i="30"/>
  <c r="AM3" i="30"/>
  <c r="AM8" i="30"/>
  <c r="AM2" i="30"/>
  <c r="AP1" i="21"/>
  <c r="AO6" i="21"/>
  <c r="AO11" i="21" s="1"/>
  <c r="AN4" i="21"/>
  <c r="AN5" i="21"/>
  <c r="AP7" i="21"/>
  <c r="AO2" i="21"/>
  <c r="AO3" i="21"/>
  <c r="AO8" i="21"/>
  <c r="AM20" i="21" l="1"/>
  <c r="AM21" i="21" s="1"/>
  <c r="AM26" i="21"/>
  <c r="AM27" i="21" s="1"/>
  <c r="AN20" i="21"/>
  <c r="AN21" i="21" s="1"/>
  <c r="AN26" i="21"/>
  <c r="AN27" i="21" s="1"/>
  <c r="AL19" i="30"/>
  <c r="AM5" i="30"/>
  <c r="AN6" i="30"/>
  <c r="AN13" i="30" s="1"/>
  <c r="AM4" i="30"/>
  <c r="AM18" i="30" s="1"/>
  <c r="AO1" i="30"/>
  <c r="AN8" i="30"/>
  <c r="AN2" i="30"/>
  <c r="AO7" i="30"/>
  <c r="AN3" i="30"/>
  <c r="AO5" i="21"/>
  <c r="AO4" i="21"/>
  <c r="AQ1" i="21"/>
  <c r="AP6" i="21"/>
  <c r="AP11" i="21" s="1"/>
  <c r="AQ7" i="21"/>
  <c r="AP3" i="21"/>
  <c r="AP2" i="21"/>
  <c r="AP8" i="21"/>
  <c r="AO20" i="21" l="1"/>
  <c r="AO21" i="21" s="1"/>
  <c r="AO26" i="21"/>
  <c r="AO27" i="21" s="1"/>
  <c r="AM19" i="30"/>
  <c r="AO6" i="30"/>
  <c r="AO13" i="30" s="1"/>
  <c r="AP1" i="30"/>
  <c r="AN5" i="30"/>
  <c r="AN4" i="30"/>
  <c r="AN18" i="30" s="1"/>
  <c r="AP7" i="30"/>
  <c r="AO2" i="30"/>
  <c r="AO8" i="30"/>
  <c r="AO3" i="30"/>
  <c r="AP5" i="21"/>
  <c r="AP4" i="21"/>
  <c r="AR1" i="21"/>
  <c r="AQ6" i="21"/>
  <c r="AQ11" i="21" s="1"/>
  <c r="AR7" i="21"/>
  <c r="AQ2" i="21"/>
  <c r="AQ8" i="21"/>
  <c r="AQ3" i="21"/>
  <c r="AN19" i="30" l="1"/>
  <c r="AP6" i="30"/>
  <c r="AP13" i="30" s="1"/>
  <c r="AO4" i="30"/>
  <c r="AQ1" i="30"/>
  <c r="AO5" i="30"/>
  <c r="AP2" i="30"/>
  <c r="AP3" i="30"/>
  <c r="AQ7" i="30"/>
  <c r="AP8" i="30"/>
  <c r="AQ5" i="21"/>
  <c r="AQ4" i="21"/>
  <c r="AR6" i="21"/>
  <c r="AR11" i="21" s="1"/>
  <c r="AS1" i="21"/>
  <c r="AS7" i="21"/>
  <c r="AR8" i="21"/>
  <c r="AR3" i="21"/>
  <c r="AR2" i="21"/>
  <c r="AP20" i="21" l="1"/>
  <c r="AP21" i="21" s="1"/>
  <c r="AP26" i="21"/>
  <c r="AP27" i="21" s="1"/>
  <c r="AQ20" i="21"/>
  <c r="AQ21" i="21" s="1"/>
  <c r="AQ26" i="21"/>
  <c r="AQ27" i="21" s="1"/>
  <c r="AQ6" i="30"/>
  <c r="AQ13" i="30" s="1"/>
  <c r="AP4" i="30"/>
  <c r="AP18" i="30" s="1"/>
  <c r="AR1" i="30"/>
  <c r="AP5" i="30"/>
  <c r="AR7" i="30"/>
  <c r="AQ3" i="30"/>
  <c r="AQ2" i="30"/>
  <c r="AQ8" i="30"/>
  <c r="AT1" i="21"/>
  <c r="AS6" i="21"/>
  <c r="AS11" i="21" s="1"/>
  <c r="AR5" i="21"/>
  <c r="AR4" i="21"/>
  <c r="AS8" i="21"/>
  <c r="AS3" i="21"/>
  <c r="AT7" i="21"/>
  <c r="AS2" i="21"/>
  <c r="AP19" i="30" l="1"/>
  <c r="AR6" i="30"/>
  <c r="AR13" i="30" s="1"/>
  <c r="AQ4" i="30"/>
  <c r="AQ18" i="30" s="1"/>
  <c r="AQ5" i="30"/>
  <c r="AS1" i="30"/>
  <c r="AR8" i="30"/>
  <c r="AR2" i="30"/>
  <c r="AS7" i="30"/>
  <c r="AR3" i="30"/>
  <c r="AU1" i="21"/>
  <c r="AT6" i="21"/>
  <c r="AT11" i="21" s="1"/>
  <c r="AS4" i="21"/>
  <c r="AS5" i="21"/>
  <c r="AT2" i="21"/>
  <c r="AT8" i="21"/>
  <c r="AT3" i="21"/>
  <c r="AU7" i="21"/>
  <c r="AS20" i="21" l="1"/>
  <c r="AS21" i="21" s="1"/>
  <c r="AS26" i="21"/>
  <c r="AS27" i="21" s="1"/>
  <c r="AR20" i="21"/>
  <c r="AR21" i="21" s="1"/>
  <c r="AR26" i="21"/>
  <c r="AR27" i="21" s="1"/>
  <c r="AQ19" i="30"/>
  <c r="AT1" i="30"/>
  <c r="AR4" i="30"/>
  <c r="AR18" i="30" s="1"/>
  <c r="AR5" i="30"/>
  <c r="AS6" i="30"/>
  <c r="AS13" i="30" s="1"/>
  <c r="AS3" i="30"/>
  <c r="AS8" i="30"/>
  <c r="AS2" i="30"/>
  <c r="AT7" i="30"/>
  <c r="AT4" i="21"/>
  <c r="AT5" i="21"/>
  <c r="AV1" i="21"/>
  <c r="AU6" i="21"/>
  <c r="AU11" i="21" s="1"/>
  <c r="AU3" i="21"/>
  <c r="AV7" i="21"/>
  <c r="AU8" i="21"/>
  <c r="AU2" i="21"/>
  <c r="AR19" i="30" l="1"/>
  <c r="AU1" i="30"/>
  <c r="AS4" i="30"/>
  <c r="AS18" i="30" s="1"/>
  <c r="AS5" i="30"/>
  <c r="AT6" i="30"/>
  <c r="AT13" i="30" s="1"/>
  <c r="AU7" i="30"/>
  <c r="AT3" i="30"/>
  <c r="AT8" i="30"/>
  <c r="AT2" i="30"/>
  <c r="AU5" i="21"/>
  <c r="AU4" i="21"/>
  <c r="AW1" i="21"/>
  <c r="AV6" i="21"/>
  <c r="AV11" i="21" s="1"/>
  <c r="AV3" i="21"/>
  <c r="AW7" i="21"/>
  <c r="AV8" i="21"/>
  <c r="AV2" i="21"/>
  <c r="AT20" i="21" l="1"/>
  <c r="AT21" i="21" s="1"/>
  <c r="AT26" i="21"/>
  <c r="AT27" i="21" s="1"/>
  <c r="AS19" i="30"/>
  <c r="AU6" i="30"/>
  <c r="AU13" i="30" s="1"/>
  <c r="AT5" i="30"/>
  <c r="AV1" i="30"/>
  <c r="AT4" i="30"/>
  <c r="AT18" i="30" s="1"/>
  <c r="AV7" i="30"/>
  <c r="AU2" i="30"/>
  <c r="AU8" i="30"/>
  <c r="AU3" i="30"/>
  <c r="AV4" i="21"/>
  <c r="AV5" i="21"/>
  <c r="AX1" i="21"/>
  <c r="AW6" i="21"/>
  <c r="AW11" i="21" s="1"/>
  <c r="AX7" i="21"/>
  <c r="AW2" i="21"/>
  <c r="AW8" i="21"/>
  <c r="AW3" i="21"/>
  <c r="AU20" i="21" l="1"/>
  <c r="AU21" i="21" s="1"/>
  <c r="AU26" i="21"/>
  <c r="AU27" i="21" s="1"/>
  <c r="AT19" i="30"/>
  <c r="AV6" i="30"/>
  <c r="AV13" i="30" s="1"/>
  <c r="AU4" i="30"/>
  <c r="AU18" i="30" s="1"/>
  <c r="AW1" i="30"/>
  <c r="AU5" i="30"/>
  <c r="AW7" i="30"/>
  <c r="AV8" i="30"/>
  <c r="AV3" i="30"/>
  <c r="AV2" i="30"/>
  <c r="AY1" i="21"/>
  <c r="AX6" i="21"/>
  <c r="AX11" i="21" s="1"/>
  <c r="AW4" i="21"/>
  <c r="AW5" i="21"/>
  <c r="AY7" i="21"/>
  <c r="AX2" i="21"/>
  <c r="AX8" i="21"/>
  <c r="AX3" i="21"/>
  <c r="AW20" i="21" l="1"/>
  <c r="AW21" i="21" s="1"/>
  <c r="AW26" i="21"/>
  <c r="AW27" i="21" s="1"/>
  <c r="AV20" i="21"/>
  <c r="AV21" i="21" s="1"/>
  <c r="AV26" i="21"/>
  <c r="AV27" i="21" s="1"/>
  <c r="AU19" i="30"/>
  <c r="AV5" i="30"/>
  <c r="AW6" i="30"/>
  <c r="AW13" i="30" s="1"/>
  <c r="AV4" i="30"/>
  <c r="AV18" i="30" s="1"/>
  <c r="AX1" i="30"/>
  <c r="AW3" i="30"/>
  <c r="AW8" i="30"/>
  <c r="AW2" i="30"/>
  <c r="AX7" i="30"/>
  <c r="AZ1" i="21"/>
  <c r="AY6" i="21"/>
  <c r="AY11" i="21" s="1"/>
  <c r="AX4" i="21"/>
  <c r="AX5" i="21"/>
  <c r="AZ7" i="21"/>
  <c r="AY8" i="21"/>
  <c r="AY2" i="21"/>
  <c r="AY3" i="21"/>
  <c r="AV19" i="30" l="1"/>
  <c r="AW5" i="30"/>
  <c r="AW4" i="30"/>
  <c r="AW18" i="30" s="1"/>
  <c r="AX6" i="30"/>
  <c r="AX13" i="30" s="1"/>
  <c r="AY1" i="30"/>
  <c r="AX3" i="30"/>
  <c r="AX2" i="30"/>
  <c r="AX8" i="30"/>
  <c r="AY7" i="30"/>
  <c r="AZ6" i="21"/>
  <c r="AZ11" i="21" s="1"/>
  <c r="BA1" i="21"/>
  <c r="AY4" i="21"/>
  <c r="AY5" i="21"/>
  <c r="AZ3" i="21"/>
  <c r="AZ8" i="21"/>
  <c r="AZ2" i="21"/>
  <c r="BA7" i="21"/>
  <c r="AX20" i="21" l="1"/>
  <c r="AX21" i="21" s="1"/>
  <c r="AX26" i="21"/>
  <c r="AX27" i="21" s="1"/>
  <c r="AW19" i="30"/>
  <c r="AX5" i="30"/>
  <c r="AY6" i="30"/>
  <c r="AY13" i="30" s="1"/>
  <c r="AX4" i="30"/>
  <c r="AX18" i="30" s="1"/>
  <c r="AZ1" i="30"/>
  <c r="AY3" i="30"/>
  <c r="AY2" i="30"/>
  <c r="AY8" i="30"/>
  <c r="AZ7" i="30"/>
  <c r="AZ4" i="21"/>
  <c r="AZ5" i="21"/>
  <c r="BB1" i="21"/>
  <c r="BA6" i="21"/>
  <c r="BA11" i="21" s="1"/>
  <c r="BB7" i="21"/>
  <c r="BA8" i="21"/>
  <c r="BA2" i="21"/>
  <c r="BA3" i="21"/>
  <c r="AY20" i="21" l="1"/>
  <c r="AY21" i="21" s="1"/>
  <c r="AY26" i="21"/>
  <c r="AY27" i="21" s="1"/>
  <c r="AX19" i="30"/>
  <c r="AY4" i="30"/>
  <c r="AY18" i="30" s="1"/>
  <c r="AY5" i="30"/>
  <c r="BA1" i="30"/>
  <c r="AZ6" i="30"/>
  <c r="AZ13" i="30" s="1"/>
  <c r="AZ8" i="30"/>
  <c r="AZ3" i="30"/>
  <c r="AZ2" i="30"/>
  <c r="BA7" i="30"/>
  <c r="BC1" i="21"/>
  <c r="BB6" i="21"/>
  <c r="BB11" i="21" s="1"/>
  <c r="BA4" i="21"/>
  <c r="BA5" i="21"/>
  <c r="BB2" i="21"/>
  <c r="BB8" i="21"/>
  <c r="BB3" i="21"/>
  <c r="BC7" i="21"/>
  <c r="AZ20" i="21" l="1"/>
  <c r="AZ21" i="21" s="1"/>
  <c r="AZ26" i="21"/>
  <c r="AZ27" i="21" s="1"/>
  <c r="AY19" i="30"/>
  <c r="AZ4" i="30"/>
  <c r="AZ18" i="30" s="1"/>
  <c r="BA6" i="30"/>
  <c r="BA13" i="30" s="1"/>
  <c r="AZ5" i="30"/>
  <c r="BB1" i="30"/>
  <c r="BA8" i="30"/>
  <c r="BA2" i="30"/>
  <c r="BA3" i="30"/>
  <c r="BB7" i="30"/>
  <c r="BB5" i="21"/>
  <c r="BB4" i="21"/>
  <c r="BC6" i="21"/>
  <c r="BC11" i="21" s="1"/>
  <c r="BD1" i="21"/>
  <c r="BC3" i="21"/>
  <c r="BD7" i="21"/>
  <c r="BC2" i="21"/>
  <c r="BC8" i="21"/>
  <c r="BA20" i="21" l="1"/>
  <c r="BA21" i="21" s="1"/>
  <c r="BA26" i="21"/>
  <c r="BA27" i="21" s="1"/>
  <c r="AZ19" i="30"/>
  <c r="BA4" i="30"/>
  <c r="BC1" i="30"/>
  <c r="BB6" i="30"/>
  <c r="BB13" i="30" s="1"/>
  <c r="BA5" i="30"/>
  <c r="BB8" i="30"/>
  <c r="BB3" i="30"/>
  <c r="BB2" i="30"/>
  <c r="BC7" i="30"/>
  <c r="BC4" i="21"/>
  <c r="BC5" i="21"/>
  <c r="BD6" i="21"/>
  <c r="BD11" i="21" s="1"/>
  <c r="BE1" i="21"/>
  <c r="BD8" i="21"/>
  <c r="BD3" i="21"/>
  <c r="BD2" i="21"/>
  <c r="BE7" i="21"/>
  <c r="BB20" i="21" l="1"/>
  <c r="BB21" i="21" s="1"/>
  <c r="BB26" i="21"/>
  <c r="BB27" i="21" s="1"/>
  <c r="BD1" i="30"/>
  <c r="BB4" i="30"/>
  <c r="BB18" i="30" s="1"/>
  <c r="BC6" i="30"/>
  <c r="BC13" i="30" s="1"/>
  <c r="BB5" i="30"/>
  <c r="BC3" i="30"/>
  <c r="BD7" i="30"/>
  <c r="BC2" i="30"/>
  <c r="BC8" i="30"/>
  <c r="BF1" i="21"/>
  <c r="BE6" i="21"/>
  <c r="BE11" i="21" s="1"/>
  <c r="BD5" i="21"/>
  <c r="BD4" i="21"/>
  <c r="BE8" i="21"/>
  <c r="BE2" i="21"/>
  <c r="BF7" i="21"/>
  <c r="BE3" i="21"/>
  <c r="BC20" i="21" l="1"/>
  <c r="BC21" i="21" s="1"/>
  <c r="BC26" i="21"/>
  <c r="BC27" i="21" s="1"/>
  <c r="BB19" i="30"/>
  <c r="BC5" i="30"/>
  <c r="BE1" i="30"/>
  <c r="BD6" i="30"/>
  <c r="BD13" i="30" s="1"/>
  <c r="BC4" i="30"/>
  <c r="BC18" i="30" s="1"/>
  <c r="BE7" i="30"/>
  <c r="BD2" i="30"/>
  <c r="BD8" i="30"/>
  <c r="BD3" i="30"/>
  <c r="BE4" i="21"/>
  <c r="BE5" i="21"/>
  <c r="BG1" i="21"/>
  <c r="BF6" i="21"/>
  <c r="BF11" i="21" s="1"/>
  <c r="BG7" i="21"/>
  <c r="BF2" i="21"/>
  <c r="BF3" i="21"/>
  <c r="BF8" i="21"/>
  <c r="BE20" i="21" l="1"/>
  <c r="BE21" i="21" s="1"/>
  <c r="BE26" i="21"/>
  <c r="BE27" i="21" s="1"/>
  <c r="BC19" i="30"/>
  <c r="BE6" i="30"/>
  <c r="BE13" i="30" s="1"/>
  <c r="BF1" i="30"/>
  <c r="BD5" i="30"/>
  <c r="BD4" i="30"/>
  <c r="BD18" i="30" s="1"/>
  <c r="BE3" i="30"/>
  <c r="BF7" i="30"/>
  <c r="BE2" i="30"/>
  <c r="BE8" i="30"/>
  <c r="BH1" i="21"/>
  <c r="BG6" i="21"/>
  <c r="BG11" i="21" s="1"/>
  <c r="BF5" i="21"/>
  <c r="BF4" i="21"/>
  <c r="BH7" i="21"/>
  <c r="BG2" i="21"/>
  <c r="BG8" i="21"/>
  <c r="BG3" i="21"/>
  <c r="BD20" i="21" l="1"/>
  <c r="BD21" i="21" s="1"/>
  <c r="BD26" i="21"/>
  <c r="BD27" i="21" s="1"/>
  <c r="BF20" i="21"/>
  <c r="BF21" i="21" s="1"/>
  <c r="BF26" i="21"/>
  <c r="BF27" i="21" s="1"/>
  <c r="BD19" i="30"/>
  <c r="BE4" i="30"/>
  <c r="BE18" i="30" s="1"/>
  <c r="BE5" i="30"/>
  <c r="BG1" i="30"/>
  <c r="BF6" i="30"/>
  <c r="BF13" i="30" s="1"/>
  <c r="BF3" i="30"/>
  <c r="BF2" i="30"/>
  <c r="BG7" i="30"/>
  <c r="BF8" i="30"/>
  <c r="BI1" i="21"/>
  <c r="BH6" i="21"/>
  <c r="BH11" i="21" s="1"/>
  <c r="BG5" i="21"/>
  <c r="BG4" i="21"/>
  <c r="BH2" i="21"/>
  <c r="BH3" i="21"/>
  <c r="BH8" i="21"/>
  <c r="BI7" i="21"/>
  <c r="BE19" i="30" l="1"/>
  <c r="BF4" i="30"/>
  <c r="BF18" i="30" s="1"/>
  <c r="BG6" i="30"/>
  <c r="BG13" i="30" s="1"/>
  <c r="BF5" i="30"/>
  <c r="BH1" i="30"/>
  <c r="BG8" i="30"/>
  <c r="BG2" i="30"/>
  <c r="BG3" i="30"/>
  <c r="BH7" i="30"/>
  <c r="BH4" i="21"/>
  <c r="BH5" i="21"/>
  <c r="BJ1" i="21"/>
  <c r="BI6" i="21"/>
  <c r="BI11" i="21" s="1"/>
  <c r="BI2" i="21"/>
  <c r="BI8" i="21"/>
  <c r="BJ7" i="21"/>
  <c r="BI3" i="21"/>
  <c r="BG20" i="21" l="1"/>
  <c r="BG21" i="21" s="1"/>
  <c r="BG26" i="21"/>
  <c r="BG27" i="21" s="1"/>
  <c r="BR20" i="21"/>
  <c r="BR21" i="21" s="1"/>
  <c r="BR26" i="21"/>
  <c r="BR27" i="21" s="1"/>
  <c r="BF19" i="30"/>
  <c r="BI1" i="30"/>
  <c r="BG5" i="30"/>
  <c r="BH6" i="30"/>
  <c r="BH13" i="30" s="1"/>
  <c r="BG4" i="30"/>
  <c r="BG18" i="30" s="1"/>
  <c r="BH8" i="30"/>
  <c r="BI7" i="30"/>
  <c r="BH2" i="30"/>
  <c r="BH3" i="30"/>
  <c r="BJ6" i="21"/>
  <c r="BJ11" i="21" s="1"/>
  <c r="BK1" i="21"/>
  <c r="BI5" i="21"/>
  <c r="BI4" i="21"/>
  <c r="BJ2" i="21"/>
  <c r="BJ8" i="21"/>
  <c r="BJ3" i="21"/>
  <c r="BK7" i="21"/>
  <c r="BH20" i="21" l="1"/>
  <c r="BH21" i="21" s="1"/>
  <c r="BH26" i="21"/>
  <c r="BH27" i="21" s="1"/>
  <c r="BS20" i="21"/>
  <c r="BS21" i="21" s="1"/>
  <c r="BS26" i="21"/>
  <c r="BS27" i="21" s="1"/>
  <c r="BG19" i="30"/>
  <c r="BH5" i="30"/>
  <c r="BH4" i="30"/>
  <c r="BH18" i="30" s="1"/>
  <c r="BJ1" i="30"/>
  <c r="BI6" i="30"/>
  <c r="BI13" i="30" s="1"/>
  <c r="BI3" i="30"/>
  <c r="BI8" i="30"/>
  <c r="BJ7" i="30"/>
  <c r="BI2" i="30"/>
  <c r="BJ4" i="21"/>
  <c r="BJ5" i="21"/>
  <c r="BL1" i="21"/>
  <c r="BK6" i="21"/>
  <c r="BK11" i="21" s="1"/>
  <c r="BK2" i="21"/>
  <c r="BK8" i="21"/>
  <c r="BK3" i="21"/>
  <c r="BL7" i="21"/>
  <c r="BI20" i="21" l="1"/>
  <c r="BI21" i="21" s="1"/>
  <c r="BI26" i="21"/>
  <c r="BI27" i="21" s="1"/>
  <c r="BT20" i="21"/>
  <c r="BT21" i="21" s="1"/>
  <c r="BT26" i="21"/>
  <c r="BT27" i="21" s="1"/>
  <c r="BH19" i="30"/>
  <c r="BK1" i="30"/>
  <c r="BJ6" i="30"/>
  <c r="BJ13" i="30" s="1"/>
  <c r="BI5" i="30"/>
  <c r="BI4" i="30"/>
  <c r="BI18" i="30" s="1"/>
  <c r="BJ8" i="30"/>
  <c r="BJ3" i="30"/>
  <c r="BJ2" i="30"/>
  <c r="BK7" i="30"/>
  <c r="BL6" i="21"/>
  <c r="BL11" i="21" s="1"/>
  <c r="BM1" i="21"/>
  <c r="BK4" i="21"/>
  <c r="BK5" i="21"/>
  <c r="BL2" i="21"/>
  <c r="BL8" i="21"/>
  <c r="BL3" i="21"/>
  <c r="BM7" i="21"/>
  <c r="BJ20" i="21" l="1"/>
  <c r="BJ21" i="21" s="1"/>
  <c r="BJ26" i="21"/>
  <c r="BJ27" i="21" s="1"/>
  <c r="BU20" i="21"/>
  <c r="BU21" i="21" s="1"/>
  <c r="BU26" i="21"/>
  <c r="BU27" i="21" s="1"/>
  <c r="BI19" i="30"/>
  <c r="BJ5" i="30"/>
  <c r="BK6" i="30"/>
  <c r="BK13" i="30" s="1"/>
  <c r="BJ4" i="30"/>
  <c r="BJ18" i="30" s="1"/>
  <c r="BL1" i="30"/>
  <c r="BL7" i="30"/>
  <c r="BK8" i="30"/>
  <c r="BK2" i="30"/>
  <c r="BK3" i="30"/>
  <c r="BM6" i="21"/>
  <c r="BM11" i="21" s="1"/>
  <c r="BN1" i="21"/>
  <c r="BL5" i="21"/>
  <c r="BL4" i="21"/>
  <c r="BN7" i="21"/>
  <c r="BM2" i="21"/>
  <c r="BM8" i="21"/>
  <c r="BM3" i="21"/>
  <c r="BV20" i="21" l="1"/>
  <c r="BV21" i="21" s="1"/>
  <c r="BV26" i="21"/>
  <c r="BV27" i="21" s="1"/>
  <c r="BK20" i="21"/>
  <c r="BK21" i="21" s="1"/>
  <c r="BK26" i="21"/>
  <c r="BK27" i="21" s="1"/>
  <c r="BJ19" i="30"/>
  <c r="BK5" i="30"/>
  <c r="BM1" i="30"/>
  <c r="BK4" i="30"/>
  <c r="BK18" i="30" s="1"/>
  <c r="BL6" i="30"/>
  <c r="BL13" i="30" s="1"/>
  <c r="BL8" i="30"/>
  <c r="BM7" i="30"/>
  <c r="BL3" i="30"/>
  <c r="BL2" i="30"/>
  <c r="BN6" i="21"/>
  <c r="BN11" i="21" s="1"/>
  <c r="BO1" i="21"/>
  <c r="BM5" i="21"/>
  <c r="BM4" i="21"/>
  <c r="BN8" i="21"/>
  <c r="BO7" i="21"/>
  <c r="BN3" i="21"/>
  <c r="BN2" i="21"/>
  <c r="BW20" i="21" l="1"/>
  <c r="BW21" i="21" s="1"/>
  <c r="BZ20" i="21"/>
  <c r="BZ21" i="21" s="1"/>
  <c r="BZ26" i="21"/>
  <c r="BZ27" i="21" s="1"/>
  <c r="BL20" i="21"/>
  <c r="BL21" i="21" s="1"/>
  <c r="BL26" i="21"/>
  <c r="BL27" i="21" s="1"/>
  <c r="BW26" i="21"/>
  <c r="BW27" i="21" s="1"/>
  <c r="BK19" i="30"/>
  <c r="BL5" i="30"/>
  <c r="BN1" i="30"/>
  <c r="BM6" i="30"/>
  <c r="BM13" i="30" s="1"/>
  <c r="BL4" i="30"/>
  <c r="BL18" i="30" s="1"/>
  <c r="BM8" i="30"/>
  <c r="BM2" i="30"/>
  <c r="BM3" i="30"/>
  <c r="BN7" i="30"/>
  <c r="BP1" i="21"/>
  <c r="BO6" i="21"/>
  <c r="BO11" i="21" s="1"/>
  <c r="BN4" i="21"/>
  <c r="BN5" i="21"/>
  <c r="BP7" i="21"/>
  <c r="BO2" i="21"/>
  <c r="BO8" i="21"/>
  <c r="BO3" i="21"/>
  <c r="BM20" i="21" l="1"/>
  <c r="BM21" i="21" s="1"/>
  <c r="BM26" i="21"/>
  <c r="BM27" i="21" s="1"/>
  <c r="BL19" i="30"/>
  <c r="BM4" i="30"/>
  <c r="BN6" i="30"/>
  <c r="BN13" i="30" s="1"/>
  <c r="BM5" i="30"/>
  <c r="BO1" i="30"/>
  <c r="BN3" i="30"/>
  <c r="BN2" i="30"/>
  <c r="BN8" i="30"/>
  <c r="BO7" i="30"/>
  <c r="BO4" i="21"/>
  <c r="BO5" i="21"/>
  <c r="BQ1" i="21"/>
  <c r="BP6" i="21"/>
  <c r="BP11" i="21" s="1"/>
  <c r="BP2" i="21"/>
  <c r="BP8" i="21"/>
  <c r="BQ7" i="21"/>
  <c r="BP3" i="21"/>
  <c r="BN20" i="21" l="1"/>
  <c r="BN21" i="21" s="1"/>
  <c r="BX20" i="21"/>
  <c r="BX21" i="21" s="1"/>
  <c r="BX26" i="21"/>
  <c r="BX27" i="21" s="1"/>
  <c r="BP20" i="21"/>
  <c r="BP21" i="21" s="1"/>
  <c r="BP26" i="21"/>
  <c r="BP27" i="21" s="1"/>
  <c r="BN26" i="21"/>
  <c r="BN27" i="21" s="1"/>
  <c r="BN5" i="30"/>
  <c r="BO6" i="30"/>
  <c r="BO13" i="30" s="1"/>
  <c r="BN4" i="30"/>
  <c r="BN18" i="30" s="1"/>
  <c r="BP1" i="30"/>
  <c r="BO8" i="30"/>
  <c r="BO3" i="30"/>
  <c r="BP7" i="30"/>
  <c r="BO2" i="30"/>
  <c r="BP4" i="21"/>
  <c r="BP5" i="21"/>
  <c r="BQ6" i="21"/>
  <c r="BQ11" i="21" s="1"/>
  <c r="BR1" i="21"/>
  <c r="BR7" i="21"/>
  <c r="BQ3" i="21"/>
  <c r="BQ2" i="21"/>
  <c r="BQ8" i="21"/>
  <c r="BO20" i="21" l="1"/>
  <c r="BO21" i="21" s="1"/>
  <c r="BO26" i="21"/>
  <c r="BO27" i="21" s="1"/>
  <c r="BY20" i="21"/>
  <c r="BY21" i="21" s="1"/>
  <c r="BY26" i="21"/>
  <c r="BY27" i="21" s="1"/>
  <c r="BN19" i="30"/>
  <c r="BP6" i="30"/>
  <c r="BP13" i="30" s="1"/>
  <c r="BO5" i="30"/>
  <c r="BQ1" i="30"/>
  <c r="BO4" i="30"/>
  <c r="BO18" i="30" s="1"/>
  <c r="BP8" i="30"/>
  <c r="BP3" i="30"/>
  <c r="BP2" i="30"/>
  <c r="BQ7" i="30"/>
  <c r="BR6" i="21"/>
  <c r="BR11" i="21" s="1"/>
  <c r="BS1" i="21"/>
  <c r="BQ4" i="21"/>
  <c r="BQ5" i="21"/>
  <c r="BR3" i="21"/>
  <c r="BS7" i="21"/>
  <c r="BR2" i="21"/>
  <c r="BR8" i="21"/>
  <c r="BQ20" i="21" l="1"/>
  <c r="BQ21" i="21" s="1"/>
  <c r="BQ26" i="21"/>
  <c r="BQ27" i="21" s="1"/>
  <c r="BO19" i="30"/>
  <c r="BP5" i="30"/>
  <c r="BP4" i="30"/>
  <c r="BP18" i="30" s="1"/>
  <c r="BQ6" i="30"/>
  <c r="BQ13" i="30" s="1"/>
  <c r="BR1" i="30"/>
  <c r="BQ2" i="30"/>
  <c r="BQ8" i="30"/>
  <c r="BR7" i="30"/>
  <c r="BQ3" i="30"/>
  <c r="BR5" i="21"/>
  <c r="BR4" i="21"/>
  <c r="BT1" i="21"/>
  <c r="BS6" i="21"/>
  <c r="BS11" i="21" s="1"/>
  <c r="BS2" i="21"/>
  <c r="BS3" i="21"/>
  <c r="BS8" i="21"/>
  <c r="BT7" i="21"/>
  <c r="P20" i="21" l="1"/>
  <c r="P21" i="21" s="1"/>
  <c r="F20" i="21"/>
  <c r="F21" i="21" s="1"/>
  <c r="F14" i="21"/>
  <c r="G14" i="21"/>
  <c r="G15" i="21" s="1"/>
  <c r="F12" i="30" s="1"/>
  <c r="F14" i="30" s="1"/>
  <c r="O14" i="21"/>
  <c r="O15" i="21" s="1"/>
  <c r="N12" i="30" s="1"/>
  <c r="N14" i="30" s="1"/>
  <c r="W14" i="21"/>
  <c r="W15" i="21" s="1"/>
  <c r="V12" i="30" s="1"/>
  <c r="V14" i="30" s="1"/>
  <c r="AE14" i="21"/>
  <c r="AE15" i="21" s="1"/>
  <c r="AD12" i="30" s="1"/>
  <c r="AD14" i="30" s="1"/>
  <c r="AM14" i="21"/>
  <c r="AM15" i="21" s="1"/>
  <c r="AL12" i="30" s="1"/>
  <c r="AL14" i="30" s="1"/>
  <c r="AU14" i="21"/>
  <c r="AU15" i="21" s="1"/>
  <c r="AT12" i="30" s="1"/>
  <c r="AT14" i="30" s="1"/>
  <c r="BC14" i="21"/>
  <c r="BC15" i="21" s="1"/>
  <c r="BB12" i="30" s="1"/>
  <c r="BB14" i="30" s="1"/>
  <c r="BK14" i="21"/>
  <c r="BK15" i="21" s="1"/>
  <c r="BJ12" i="30" s="1"/>
  <c r="BJ14" i="30" s="1"/>
  <c r="BS14" i="21"/>
  <c r="H14" i="21"/>
  <c r="H15" i="21" s="1"/>
  <c r="G12" i="30" s="1"/>
  <c r="G14" i="30" s="1"/>
  <c r="P14" i="21"/>
  <c r="P15" i="21" s="1"/>
  <c r="O12" i="30" s="1"/>
  <c r="O14" i="30" s="1"/>
  <c r="X14" i="21"/>
  <c r="AF14" i="21"/>
  <c r="AF15" i="21" s="1"/>
  <c r="AE12" i="30" s="1"/>
  <c r="AE14" i="30" s="1"/>
  <c r="AN14" i="21"/>
  <c r="AN15" i="21" s="1"/>
  <c r="AM12" i="30" s="1"/>
  <c r="AM14" i="30" s="1"/>
  <c r="AV14" i="21"/>
  <c r="AV15" i="21" s="1"/>
  <c r="AU12" i="30" s="1"/>
  <c r="AU14" i="30" s="1"/>
  <c r="BD14" i="21"/>
  <c r="BD15" i="21" s="1"/>
  <c r="BC12" i="30" s="1"/>
  <c r="BC14" i="30" s="1"/>
  <c r="BL14" i="21"/>
  <c r="BL15" i="21" s="1"/>
  <c r="BK12" i="30" s="1"/>
  <c r="BK14" i="30" s="1"/>
  <c r="I14" i="21"/>
  <c r="I15" i="21" s="1"/>
  <c r="H12" i="30" s="1"/>
  <c r="H14" i="30" s="1"/>
  <c r="Q14" i="21"/>
  <c r="Q15" i="21" s="1"/>
  <c r="P12" i="30" s="1"/>
  <c r="P14" i="30" s="1"/>
  <c r="Y14" i="21"/>
  <c r="Y15" i="21" s="1"/>
  <c r="X12" i="30" s="1"/>
  <c r="X14" i="30" s="1"/>
  <c r="AG14" i="21"/>
  <c r="AG15" i="21" s="1"/>
  <c r="AF12" i="30" s="1"/>
  <c r="AF14" i="30" s="1"/>
  <c r="AO14" i="21"/>
  <c r="AO15" i="21" s="1"/>
  <c r="AN12" i="30" s="1"/>
  <c r="AN14" i="30" s="1"/>
  <c r="AW14" i="21"/>
  <c r="AW15" i="21" s="1"/>
  <c r="AV12" i="30" s="1"/>
  <c r="AV14" i="30" s="1"/>
  <c r="BE14" i="21"/>
  <c r="BE15" i="21" s="1"/>
  <c r="BD12" i="30" s="1"/>
  <c r="BD14" i="30" s="1"/>
  <c r="BM14" i="21"/>
  <c r="BM15" i="21" s="1"/>
  <c r="BL12" i="30" s="1"/>
  <c r="BL14" i="30" s="1"/>
  <c r="BU14" i="21"/>
  <c r="J14" i="21"/>
  <c r="J15" i="21" s="1"/>
  <c r="I12" i="30" s="1"/>
  <c r="I14" i="30" s="1"/>
  <c r="R14" i="21"/>
  <c r="R15" i="21" s="1"/>
  <c r="Q12" i="30" s="1"/>
  <c r="Q14" i="30" s="1"/>
  <c r="Z14" i="21"/>
  <c r="Z15" i="21" s="1"/>
  <c r="Y12" i="30" s="1"/>
  <c r="Y14" i="30" s="1"/>
  <c r="AH14" i="21"/>
  <c r="AH15" i="21" s="1"/>
  <c r="AG12" i="30" s="1"/>
  <c r="AG14" i="30" s="1"/>
  <c r="AP14" i="21"/>
  <c r="AP15" i="21" s="1"/>
  <c r="AO12" i="30" s="1"/>
  <c r="AO14" i="30" s="1"/>
  <c r="AX14" i="21"/>
  <c r="AX15" i="21" s="1"/>
  <c r="AW12" i="30" s="1"/>
  <c r="AW14" i="30" s="1"/>
  <c r="BF14" i="21"/>
  <c r="BF15" i="21" s="1"/>
  <c r="BE12" i="30" s="1"/>
  <c r="BE14" i="30" s="1"/>
  <c r="BN14" i="21"/>
  <c r="BN15" i="21" s="1"/>
  <c r="BM12" i="30" s="1"/>
  <c r="BM14" i="30" s="1"/>
  <c r="BV14" i="21"/>
  <c r="K14" i="21"/>
  <c r="K15" i="21" s="1"/>
  <c r="J12" i="30" s="1"/>
  <c r="J14" i="30" s="1"/>
  <c r="S14" i="21"/>
  <c r="S15" i="21" s="1"/>
  <c r="R12" i="30" s="1"/>
  <c r="R14" i="30" s="1"/>
  <c r="AA14" i="21"/>
  <c r="AA15" i="21" s="1"/>
  <c r="Z12" i="30" s="1"/>
  <c r="Z14" i="30" s="1"/>
  <c r="AI14" i="21"/>
  <c r="AI15" i="21" s="1"/>
  <c r="AH12" i="30" s="1"/>
  <c r="AH14" i="30" s="1"/>
  <c r="AQ14" i="21"/>
  <c r="AQ15" i="21" s="1"/>
  <c r="AP12" i="30" s="1"/>
  <c r="AP14" i="30" s="1"/>
  <c r="AY14" i="21"/>
  <c r="AY15" i="21" s="1"/>
  <c r="AX12" i="30" s="1"/>
  <c r="AX14" i="30" s="1"/>
  <c r="BG14" i="21"/>
  <c r="BG15" i="21" s="1"/>
  <c r="BF12" i="30" s="1"/>
  <c r="BF14" i="30" s="1"/>
  <c r="BO14" i="21"/>
  <c r="BO15" i="21" s="1"/>
  <c r="BN12" i="30" s="1"/>
  <c r="BN14" i="30" s="1"/>
  <c r="BW14" i="21"/>
  <c r="AZ14" i="21"/>
  <c r="AZ15" i="21" s="1"/>
  <c r="AY12" i="30" s="1"/>
  <c r="AY14" i="30" s="1"/>
  <c r="L14" i="21"/>
  <c r="L15" i="21" s="1"/>
  <c r="K12" i="30" s="1"/>
  <c r="K14" i="30" s="1"/>
  <c r="T14" i="21"/>
  <c r="T15" i="21" s="1"/>
  <c r="S12" i="30" s="1"/>
  <c r="S14" i="30" s="1"/>
  <c r="AB14" i="21"/>
  <c r="AB15" i="21" s="1"/>
  <c r="AA12" i="30" s="1"/>
  <c r="AA14" i="30" s="1"/>
  <c r="AJ14" i="21"/>
  <c r="AJ15" i="21" s="1"/>
  <c r="AI12" i="30" s="1"/>
  <c r="AI14" i="30" s="1"/>
  <c r="AR14" i="21"/>
  <c r="AR15" i="21" s="1"/>
  <c r="AQ12" i="30" s="1"/>
  <c r="AQ14" i="30" s="1"/>
  <c r="BH14" i="21"/>
  <c r="BH15" i="21" s="1"/>
  <c r="BG12" i="30" s="1"/>
  <c r="BG14" i="30" s="1"/>
  <c r="BP14" i="21"/>
  <c r="BP15" i="21" s="1"/>
  <c r="BO12" i="30" s="1"/>
  <c r="BO14" i="30" s="1"/>
  <c r="BX14" i="21"/>
  <c r="BT14" i="21"/>
  <c r="M14" i="21"/>
  <c r="M15" i="21" s="1"/>
  <c r="L12" i="30" s="1"/>
  <c r="L14" i="30" s="1"/>
  <c r="U14" i="21"/>
  <c r="U15" i="21" s="1"/>
  <c r="T12" i="30" s="1"/>
  <c r="T14" i="30" s="1"/>
  <c r="AC14" i="21"/>
  <c r="AC15" i="21" s="1"/>
  <c r="AB12" i="30" s="1"/>
  <c r="AB14" i="30" s="1"/>
  <c r="AK14" i="21"/>
  <c r="AK15" i="21" s="1"/>
  <c r="AJ12" i="30" s="1"/>
  <c r="AJ14" i="30" s="1"/>
  <c r="AS14" i="21"/>
  <c r="AS15" i="21" s="1"/>
  <c r="AR12" i="30" s="1"/>
  <c r="AR14" i="30" s="1"/>
  <c r="BA14" i="21"/>
  <c r="BA15" i="21" s="1"/>
  <c r="AZ12" i="30" s="1"/>
  <c r="AZ14" i="30" s="1"/>
  <c r="BI14" i="21"/>
  <c r="BI15" i="21" s="1"/>
  <c r="BH12" i="30" s="1"/>
  <c r="BH14" i="30" s="1"/>
  <c r="BQ14" i="21"/>
  <c r="BQ15" i="21" s="1"/>
  <c r="BP12" i="30" s="1"/>
  <c r="BP14" i="30" s="1"/>
  <c r="BY14" i="21"/>
  <c r="N14" i="21"/>
  <c r="N15" i="21" s="1"/>
  <c r="M12" i="30" s="1"/>
  <c r="M14" i="30" s="1"/>
  <c r="V14" i="21"/>
  <c r="V15" i="21" s="1"/>
  <c r="U12" i="30" s="1"/>
  <c r="U14" i="30" s="1"/>
  <c r="AD14" i="21"/>
  <c r="AD15" i="21" s="1"/>
  <c r="AC12" i="30" s="1"/>
  <c r="AC14" i="30" s="1"/>
  <c r="AL14" i="21"/>
  <c r="AL15" i="21" s="1"/>
  <c r="AK12" i="30" s="1"/>
  <c r="AK14" i="30" s="1"/>
  <c r="AT14" i="21"/>
  <c r="AT15" i="21" s="1"/>
  <c r="AS12" i="30" s="1"/>
  <c r="AS14" i="30" s="1"/>
  <c r="BB14" i="21"/>
  <c r="BB15" i="21" s="1"/>
  <c r="BA12" i="30" s="1"/>
  <c r="BA14" i="30" s="1"/>
  <c r="BJ14" i="21"/>
  <c r="BJ15" i="21" s="1"/>
  <c r="BI12" i="30" s="1"/>
  <c r="BI14" i="30" s="1"/>
  <c r="BR14" i="21"/>
  <c r="BR15" i="21" s="1"/>
  <c r="BQ12" i="30" s="1"/>
  <c r="BZ14" i="21"/>
  <c r="BP19" i="30"/>
  <c r="P26" i="21"/>
  <c r="P27" i="21" s="1"/>
  <c r="F26" i="21"/>
  <c r="F27" i="21" s="1"/>
  <c r="X15" i="21"/>
  <c r="W12" i="30" s="1"/>
  <c r="W14" i="30" s="1"/>
  <c r="BR6" i="30"/>
  <c r="BR13" i="30" s="1"/>
  <c r="BQ4" i="30"/>
  <c r="BQ18" i="30" s="1"/>
  <c r="BS1" i="30"/>
  <c r="BQ5" i="30"/>
  <c r="BS7" i="30"/>
  <c r="BR8" i="30"/>
  <c r="BR3" i="30"/>
  <c r="BR2" i="30"/>
  <c r="BS4" i="21"/>
  <c r="BS5" i="21"/>
  <c r="BT6" i="21"/>
  <c r="BT11" i="21" s="1"/>
  <c r="BU1" i="21"/>
  <c r="BU7" i="21"/>
  <c r="BT8" i="21"/>
  <c r="BT3" i="21"/>
  <c r="BT2" i="21"/>
  <c r="BQ19" i="30" l="1"/>
  <c r="BZ28" i="21"/>
  <c r="BS15" i="21"/>
  <c r="BR12" i="30" s="1"/>
  <c r="BQ14" i="30"/>
  <c r="BF27" i="30" s="1"/>
  <c r="BE27" i="30"/>
  <c r="AS27" i="30"/>
  <c r="P27" i="30"/>
  <c r="AR27" i="30"/>
  <c r="G27" i="30"/>
  <c r="AG27" i="30"/>
  <c r="AI27" i="30"/>
  <c r="AO27" i="30"/>
  <c r="AZ27" i="30"/>
  <c r="I27" i="30"/>
  <c r="AY27" i="30"/>
  <c r="M27" i="30"/>
  <c r="AW27" i="30"/>
  <c r="K27" i="30"/>
  <c r="Z27" i="30"/>
  <c r="X27" i="30"/>
  <c r="AX27" i="30"/>
  <c r="T27" i="30"/>
  <c r="AM27" i="30"/>
  <c r="AT27" i="30"/>
  <c r="H27" i="30"/>
  <c r="AP27" i="30"/>
  <c r="AB27" i="30"/>
  <c r="N27" i="30"/>
  <c r="AC27" i="30"/>
  <c r="L27" i="30"/>
  <c r="AQ27" i="30"/>
  <c r="AL27" i="30"/>
  <c r="AA27" i="30"/>
  <c r="BD27" i="30"/>
  <c r="AN27" i="30"/>
  <c r="Y27" i="30"/>
  <c r="AU27" i="30"/>
  <c r="Q27" i="30"/>
  <c r="F27" i="30"/>
  <c r="AE27" i="30"/>
  <c r="BC27" i="30"/>
  <c r="V27" i="30"/>
  <c r="AF27" i="30"/>
  <c r="AJ27" i="30"/>
  <c r="O27" i="30"/>
  <c r="J27" i="30"/>
  <c r="U27" i="30"/>
  <c r="AV27" i="30"/>
  <c r="AK27" i="30"/>
  <c r="AD27" i="30"/>
  <c r="S27" i="30"/>
  <c r="BA27" i="30"/>
  <c r="R27" i="30"/>
  <c r="AH27" i="30"/>
  <c r="BB27" i="30"/>
  <c r="W27" i="30"/>
  <c r="F15" i="21"/>
  <c r="BT15" i="21"/>
  <c r="K22" i="21"/>
  <c r="BR5" i="30"/>
  <c r="BR4" i="30"/>
  <c r="BR18" i="30" s="1"/>
  <c r="BT1" i="30"/>
  <c r="BS6" i="30"/>
  <c r="BS13" i="30" s="1"/>
  <c r="BT7" i="30"/>
  <c r="BS2" i="30"/>
  <c r="BS3" i="30"/>
  <c r="BS8" i="30"/>
  <c r="BV1" i="21"/>
  <c r="BU6" i="21"/>
  <c r="BU11" i="21" s="1"/>
  <c r="BT4" i="21"/>
  <c r="BT5" i="21"/>
  <c r="BV7" i="21"/>
  <c r="BU2" i="21"/>
  <c r="BU3" i="21"/>
  <c r="BU8" i="21"/>
  <c r="BR19" i="30" l="1"/>
  <c r="BR14" i="30"/>
  <c r="BG27" i="30" s="1"/>
  <c r="BS12" i="30"/>
  <c r="E12" i="30"/>
  <c r="BZ22" i="21"/>
  <c r="BU15" i="21"/>
  <c r="F22" i="21"/>
  <c r="N22" i="21"/>
  <c r="O22" i="21"/>
  <c r="G22" i="21"/>
  <c r="H22" i="21"/>
  <c r="J22" i="21"/>
  <c r="M22" i="21"/>
  <c r="L22" i="21"/>
  <c r="I22" i="21"/>
  <c r="M28" i="21"/>
  <c r="N28" i="21"/>
  <c r="G28" i="21"/>
  <c r="L28" i="21"/>
  <c r="F28" i="21"/>
  <c r="I28" i="21"/>
  <c r="O28" i="21"/>
  <c r="J28" i="21"/>
  <c r="K28" i="21"/>
  <c r="H28" i="21"/>
  <c r="D26" i="21"/>
  <c r="BU1" i="30"/>
  <c r="BS4" i="30"/>
  <c r="BS18" i="30" s="1"/>
  <c r="BS5" i="30"/>
  <c r="BT6" i="30"/>
  <c r="BT13" i="30" s="1"/>
  <c r="BT3" i="30"/>
  <c r="BT2" i="30"/>
  <c r="BU7" i="30"/>
  <c r="BT8" i="30"/>
  <c r="BU5" i="21"/>
  <c r="BU4" i="21"/>
  <c r="BW1" i="21"/>
  <c r="BV6" i="21"/>
  <c r="BV11" i="21" s="1"/>
  <c r="BV8" i="21"/>
  <c r="BV2" i="21"/>
  <c r="BW7" i="21"/>
  <c r="BV3" i="21"/>
  <c r="E14" i="30" l="1"/>
  <c r="E27" i="30" s="1"/>
  <c r="BS19" i="30"/>
  <c r="BS14" i="30"/>
  <c r="BT12" i="30"/>
  <c r="D20" i="21"/>
  <c r="Y22" i="21"/>
  <c r="BF22" i="21"/>
  <c r="AL22" i="21"/>
  <c r="AS22" i="21"/>
  <c r="AY22" i="21"/>
  <c r="AI22" i="21"/>
  <c r="BJ22" i="21"/>
  <c r="BX22" i="21"/>
  <c r="BM22" i="21"/>
  <c r="BD22" i="21"/>
  <c r="D21" i="21"/>
  <c r="T22" i="21"/>
  <c r="AW22" i="21"/>
  <c r="BH22" i="21"/>
  <c r="R22" i="21"/>
  <c r="AN22" i="21"/>
  <c r="AT22" i="21"/>
  <c r="BE22" i="21"/>
  <c r="BI22" i="21"/>
  <c r="AB22" i="21"/>
  <c r="AC22" i="21"/>
  <c r="BB22" i="21"/>
  <c r="BY22" i="21"/>
  <c r="AM22" i="21"/>
  <c r="U22" i="21"/>
  <c r="AG22" i="21"/>
  <c r="AQ22" i="21"/>
  <c r="BC22" i="21"/>
  <c r="AR22" i="21"/>
  <c r="AE22" i="21"/>
  <c r="BW22" i="21"/>
  <c r="BG22" i="21"/>
  <c r="W22" i="21"/>
  <c r="BQ22" i="21"/>
  <c r="AF22" i="21"/>
  <c r="Z22" i="21"/>
  <c r="P22" i="21"/>
  <c r="BO22" i="21"/>
  <c r="BT22" i="21"/>
  <c r="AZ22" i="21"/>
  <c r="AH22" i="21"/>
  <c r="AV22" i="21"/>
  <c r="BN22" i="21"/>
  <c r="Q22" i="21"/>
  <c r="Q18" i="30" s="1"/>
  <c r="BS22" i="21"/>
  <c r="BV22" i="21"/>
  <c r="BL22" i="21"/>
  <c r="BR22" i="21"/>
  <c r="X22" i="21"/>
  <c r="S22" i="21"/>
  <c r="AX22" i="21"/>
  <c r="AD22" i="21"/>
  <c r="AK22" i="21"/>
  <c r="AO22" i="21"/>
  <c r="BP22" i="21"/>
  <c r="AP22" i="21"/>
  <c r="V22" i="21"/>
  <c r="AU22" i="21"/>
  <c r="BK22" i="21"/>
  <c r="AJ22" i="21"/>
  <c r="BU22" i="21"/>
  <c r="AA22" i="21"/>
  <c r="BA22" i="21"/>
  <c r="BV15" i="21"/>
  <c r="BO28" i="21"/>
  <c r="AK28" i="21"/>
  <c r="AB28" i="21"/>
  <c r="AL28" i="21"/>
  <c r="BH28" i="21"/>
  <c r="BB28" i="21"/>
  <c r="BR28" i="21"/>
  <c r="AX28" i="21"/>
  <c r="AV28" i="21"/>
  <c r="D27" i="21"/>
  <c r="BX28" i="21"/>
  <c r="BL28" i="21"/>
  <c r="BN28" i="21"/>
  <c r="BS28" i="21"/>
  <c r="AQ28" i="21"/>
  <c r="AM28" i="21"/>
  <c r="AD28" i="21"/>
  <c r="AY28" i="21"/>
  <c r="AZ28" i="21"/>
  <c r="AJ28" i="21"/>
  <c r="AW28" i="21"/>
  <c r="AC28" i="21"/>
  <c r="BY28" i="21"/>
  <c r="BU28" i="21"/>
  <c r="BE28" i="21"/>
  <c r="BW28" i="21"/>
  <c r="BD28" i="21"/>
  <c r="AU28" i="21"/>
  <c r="BV28" i="21"/>
  <c r="AN28" i="21"/>
  <c r="AO28" i="21"/>
  <c r="AI28" i="21"/>
  <c r="AH28" i="21"/>
  <c r="AF28" i="21"/>
  <c r="BJ28" i="21"/>
  <c r="BI28" i="21"/>
  <c r="BP28" i="21"/>
  <c r="BG28" i="21"/>
  <c r="BK28" i="21"/>
  <c r="AG28" i="21"/>
  <c r="BA28" i="21"/>
  <c r="AT28" i="21"/>
  <c r="BT28" i="21"/>
  <c r="AP28" i="21"/>
  <c r="AS28" i="21"/>
  <c r="BF28" i="21"/>
  <c r="BM28" i="21"/>
  <c r="AR28" i="21"/>
  <c r="AE28" i="21"/>
  <c r="BQ28" i="21"/>
  <c r="BC28" i="21"/>
  <c r="Q28" i="21"/>
  <c r="Q19" i="30" s="1"/>
  <c r="U28" i="21"/>
  <c r="X28" i="21"/>
  <c r="T28" i="21"/>
  <c r="W28" i="21"/>
  <c r="Z28" i="21"/>
  <c r="S28" i="21"/>
  <c r="R28" i="21"/>
  <c r="P28" i="21"/>
  <c r="V28" i="21"/>
  <c r="AA28" i="21"/>
  <c r="Y28" i="21"/>
  <c r="BU6" i="30"/>
  <c r="BU13" i="30" s="1"/>
  <c r="BV1" i="30"/>
  <c r="BT4" i="30"/>
  <c r="BT18" i="30" s="1"/>
  <c r="BT5" i="30"/>
  <c r="BU2" i="30"/>
  <c r="BV7" i="30"/>
  <c r="BU8" i="30"/>
  <c r="BU3" i="30"/>
  <c r="BV4" i="21"/>
  <c r="BV5" i="21"/>
  <c r="BX1" i="21"/>
  <c r="BW6" i="21"/>
  <c r="BW11" i="21" s="1"/>
  <c r="BX7" i="21"/>
  <c r="BW3" i="21"/>
  <c r="BW2" i="21"/>
  <c r="BW8" i="21"/>
  <c r="AO18" i="30" l="1"/>
  <c r="BA18" i="30"/>
  <c r="AC18" i="30"/>
  <c r="BM18" i="30"/>
  <c r="AO15" i="30"/>
  <c r="AU15" i="30"/>
  <c r="AS15" i="30"/>
  <c r="AQ15" i="30"/>
  <c r="AM15" i="30"/>
  <c r="AA15" i="30"/>
  <c r="AL15" i="30"/>
  <c r="BF15" i="30"/>
  <c r="AD15" i="30"/>
  <c r="AH15" i="30"/>
  <c r="Q15" i="30"/>
  <c r="AK15" i="30"/>
  <c r="P15" i="30"/>
  <c r="AZ15" i="30"/>
  <c r="I15" i="30"/>
  <c r="AR15" i="30"/>
  <c r="BL15" i="30"/>
  <c r="AE15" i="30"/>
  <c r="AJ15" i="30"/>
  <c r="BD15" i="30"/>
  <c r="AW15" i="30"/>
  <c r="W15" i="30"/>
  <c r="O15" i="30"/>
  <c r="U15" i="30"/>
  <c r="AB15" i="30"/>
  <c r="BG15" i="30"/>
  <c r="R15" i="30"/>
  <c r="Z15" i="30"/>
  <c r="AV15" i="30"/>
  <c r="Y15" i="30"/>
  <c r="H15" i="30"/>
  <c r="G15" i="30"/>
  <c r="M15" i="30"/>
  <c r="T15" i="30"/>
  <c r="AY15" i="30"/>
  <c r="K15" i="30"/>
  <c r="V15" i="30"/>
  <c r="AN15" i="30"/>
  <c r="J15" i="30"/>
  <c r="BJ15" i="30"/>
  <c r="BQ15" i="30"/>
  <c r="F15" i="30"/>
  <c r="N15" i="30"/>
  <c r="AI15" i="30"/>
  <c r="BM15" i="30"/>
  <c r="AG15" i="30"/>
  <c r="BR15" i="30"/>
  <c r="AF15" i="30"/>
  <c r="BK15" i="30"/>
  <c r="BB15" i="30"/>
  <c r="BI15" i="30"/>
  <c r="BP15" i="30"/>
  <c r="E15" i="30"/>
  <c r="L15" i="30"/>
  <c r="BS15" i="30"/>
  <c r="AC15" i="30"/>
  <c r="BE15" i="30"/>
  <c r="X15" i="30"/>
  <c r="BC15" i="30"/>
  <c r="AT15" i="30"/>
  <c r="BA15" i="30"/>
  <c r="BH15" i="30"/>
  <c r="BO15" i="30"/>
  <c r="BN15" i="30"/>
  <c r="AP15" i="30"/>
  <c r="S15" i="30"/>
  <c r="AX15" i="30"/>
  <c r="BT19" i="30"/>
  <c r="BT14" i="30"/>
  <c r="BI27" i="30" s="1"/>
  <c r="BM19" i="30"/>
  <c r="AC19" i="30"/>
  <c r="AO19" i="30"/>
  <c r="BA19" i="30"/>
  <c r="BH27" i="30"/>
  <c r="BU12" i="30"/>
  <c r="D22" i="21"/>
  <c r="BW15" i="21"/>
  <c r="D28" i="21"/>
  <c r="BU5" i="30"/>
  <c r="BV6" i="30"/>
  <c r="BV13" i="30" s="1"/>
  <c r="BU4" i="30"/>
  <c r="BU18" i="30" s="1"/>
  <c r="BW1" i="30"/>
  <c r="BV2" i="30"/>
  <c r="BV3" i="30"/>
  <c r="BW7" i="30"/>
  <c r="BV8" i="30"/>
  <c r="BX6" i="21"/>
  <c r="BX11" i="21" s="1"/>
  <c r="BX15" i="21" s="1"/>
  <c r="BY1" i="21"/>
  <c r="BW4" i="21"/>
  <c r="BW5" i="21"/>
  <c r="BX8" i="21"/>
  <c r="BY7" i="21"/>
  <c r="BZ7" i="21" s="1"/>
  <c r="BX3" i="21"/>
  <c r="BX2" i="21"/>
  <c r="BZ2" i="21" l="1"/>
  <c r="BZ8" i="21"/>
  <c r="BZ3" i="21"/>
  <c r="BT15" i="30"/>
  <c r="BU19" i="30"/>
  <c r="BU14" i="30"/>
  <c r="BV12" i="30"/>
  <c r="BV4" i="30"/>
  <c r="BV18" i="30" s="1"/>
  <c r="BX1" i="30"/>
  <c r="BV5" i="30"/>
  <c r="BW6" i="30"/>
  <c r="BW13" i="30" s="1"/>
  <c r="BX7" i="30"/>
  <c r="BW8" i="30"/>
  <c r="BW2" i="30"/>
  <c r="BW3" i="30"/>
  <c r="BY6" i="21"/>
  <c r="BY11" i="21" s="1"/>
  <c r="BX4" i="21"/>
  <c r="BX5" i="21"/>
  <c r="BY8" i="21"/>
  <c r="BY2" i="21"/>
  <c r="BY3" i="21"/>
  <c r="BY15" i="21" l="1"/>
  <c r="D15" i="21" s="1"/>
  <c r="BZ15" i="21"/>
  <c r="BV19" i="30"/>
  <c r="BJ27" i="30"/>
  <c r="BU15" i="30"/>
  <c r="BW12" i="30"/>
  <c r="BV14" i="30"/>
  <c r="BW5" i="30"/>
  <c r="BX6" i="30"/>
  <c r="BX13" i="30" s="1"/>
  <c r="B7" i="27" s="1"/>
  <c r="BW4" i="30"/>
  <c r="BW18" i="30" s="1"/>
  <c r="BX8" i="30"/>
  <c r="BX3" i="30"/>
  <c r="BX2" i="30"/>
  <c r="BY5" i="21"/>
  <c r="BY4" i="21"/>
  <c r="BW19" i="30" l="1"/>
  <c r="BW14" i="30"/>
  <c r="BL27" i="30" s="1"/>
  <c r="BX12" i="30"/>
  <c r="B6" i="27" s="1"/>
  <c r="BK27" i="30"/>
  <c r="BV15" i="30"/>
  <c r="BX5" i="30"/>
  <c r="BX4" i="30"/>
  <c r="BX18" i="30" s="1"/>
  <c r="C18" i="30" l="1"/>
  <c r="BX19" i="30"/>
  <c r="C19" i="30" s="1"/>
  <c r="BW15" i="30"/>
  <c r="BX14" i="30"/>
  <c r="BX15" i="30" l="1"/>
  <c r="B4" i="27" s="1"/>
  <c r="BN27" i="30"/>
  <c r="BM27" i="30"/>
  <c r="BP27" i="30" l="1"/>
  <c r="BO27" i="30"/>
  <c r="BR27" i="30" l="1"/>
  <c r="BQ27" i="30"/>
  <c r="BS27" i="30" l="1"/>
  <c r="BT27" i="30" l="1"/>
  <c r="BU27" i="30" l="1"/>
  <c r="BV27" i="30" l="1"/>
  <c r="BW27" i="30" l="1"/>
  <c r="BX27" i="30" l="1"/>
  <c r="E20" i="30" l="1"/>
  <c r="E21" i="30" l="1"/>
  <c r="E24" i="30"/>
  <c r="F20" i="30"/>
  <c r="F24" i="30" s="1"/>
  <c r="G20" i="30"/>
  <c r="G24" i="30" s="1"/>
  <c r="E25" i="30" l="1"/>
  <c r="F25" i="30"/>
  <c r="F21" i="30"/>
  <c r="G21" i="30"/>
  <c r="H20" i="30"/>
  <c r="G25" i="30"/>
  <c r="C15" i="30"/>
  <c r="I20" i="30" l="1"/>
  <c r="J20" i="30"/>
  <c r="J24" i="30" s="1"/>
  <c r="H24" i="30"/>
  <c r="H21" i="30"/>
  <c r="H25" i="30" l="1"/>
  <c r="K20" i="30"/>
  <c r="K24" i="30" s="1"/>
  <c r="J21" i="30"/>
  <c r="I21" i="30"/>
  <c r="I24" i="30"/>
  <c r="J25" i="30" l="1"/>
  <c r="K25" i="30"/>
  <c r="K21" i="30"/>
  <c r="I25" i="30"/>
  <c r="L20" i="30"/>
  <c r="M20" i="30" l="1"/>
  <c r="M24" i="30" s="1"/>
  <c r="B10" i="27"/>
  <c r="L24" i="30"/>
  <c r="L21" i="30"/>
  <c r="L25" i="30" l="1"/>
  <c r="M21" i="30"/>
  <c r="M25" i="30"/>
  <c r="N20" i="30"/>
  <c r="O20" i="30" l="1"/>
  <c r="O21" i="30" s="1"/>
  <c r="P20" i="30"/>
  <c r="P24" i="30" s="1"/>
  <c r="N24" i="30"/>
  <c r="N21" i="30"/>
  <c r="N25" i="30" l="1"/>
  <c r="P21" i="30"/>
  <c r="O24" i="30"/>
  <c r="Q20" i="30"/>
  <c r="R20" i="30"/>
  <c r="Q24" i="30" l="1"/>
  <c r="F31" i="30" s="1"/>
  <c r="E31" i="30"/>
  <c r="E35" i="30"/>
  <c r="E37" i="30" s="1"/>
  <c r="O25" i="30"/>
  <c r="Q21" i="30"/>
  <c r="B21" i="27"/>
  <c r="P25" i="30"/>
  <c r="S20" i="30"/>
  <c r="R24" i="30"/>
  <c r="R21" i="30"/>
  <c r="Q25" i="30" l="1"/>
  <c r="E41" i="30"/>
  <c r="F35" i="30" s="1"/>
  <c r="G31" i="30"/>
  <c r="E32" i="30"/>
  <c r="B15" i="27"/>
  <c r="F32" i="30"/>
  <c r="F48" i="30" s="1"/>
  <c r="T20" i="30"/>
  <c r="R25" i="30"/>
  <c r="S24" i="30"/>
  <c r="S21" i="30"/>
  <c r="H31" i="30" l="1"/>
  <c r="E48" i="30"/>
  <c r="B13" i="27"/>
  <c r="E47" i="30"/>
  <c r="E49" i="30" s="1"/>
  <c r="E38" i="30" s="1"/>
  <c r="F47" i="30"/>
  <c r="F49" i="30" s="1"/>
  <c r="G32" i="30"/>
  <c r="G48" i="30" s="1"/>
  <c r="E43" i="30"/>
  <c r="T24" i="30"/>
  <c r="T21" i="30"/>
  <c r="U20" i="30"/>
  <c r="S25" i="30"/>
  <c r="F37" i="30"/>
  <c r="E54" i="30" l="1"/>
  <c r="E44" i="30"/>
  <c r="E39" i="30"/>
  <c r="I31" i="30"/>
  <c r="G47" i="30"/>
  <c r="G49" i="30" s="1"/>
  <c r="H32" i="30"/>
  <c r="H48" i="30" s="1"/>
  <c r="F43" i="30"/>
  <c r="U24" i="30"/>
  <c r="U21" i="30"/>
  <c r="T25" i="30"/>
  <c r="F41" i="30"/>
  <c r="G35" i="30" s="1"/>
  <c r="G37" i="30" s="1"/>
  <c r="V20" i="30"/>
  <c r="E50" i="30" l="1"/>
  <c r="E51" i="30" s="1"/>
  <c r="E55" i="30"/>
  <c r="F38" i="30"/>
  <c r="E45" i="30"/>
  <c r="J31" i="30"/>
  <c r="H47" i="30"/>
  <c r="H49" i="30" s="1"/>
  <c r="I32" i="30"/>
  <c r="I48" i="30" s="1"/>
  <c r="V24" i="30"/>
  <c r="V21" i="30"/>
  <c r="W20" i="30"/>
  <c r="U25" i="30"/>
  <c r="E53" i="30" l="1"/>
  <c r="F54" i="30"/>
  <c r="F39" i="30"/>
  <c r="F45" i="30" s="1"/>
  <c r="F44" i="30"/>
  <c r="K31" i="30"/>
  <c r="I47" i="30"/>
  <c r="I49" i="30" s="1"/>
  <c r="J32" i="30"/>
  <c r="J48" i="30" s="1"/>
  <c r="G43" i="30"/>
  <c r="G41" i="30"/>
  <c r="H35" i="30" s="1"/>
  <c r="H37" i="30" s="1"/>
  <c r="W24" i="30"/>
  <c r="W21" i="30"/>
  <c r="V25" i="30"/>
  <c r="X20" i="30"/>
  <c r="F50" i="30" l="1"/>
  <c r="F51" i="30" s="1"/>
  <c r="F55" i="30"/>
  <c r="G38" i="30"/>
  <c r="L31" i="30"/>
  <c r="J47" i="30"/>
  <c r="J49" i="30" s="1"/>
  <c r="K32" i="30"/>
  <c r="K48" i="30" s="1"/>
  <c r="H43" i="30"/>
  <c r="H41" i="30"/>
  <c r="I35" i="30" s="1"/>
  <c r="I37" i="30" s="1"/>
  <c r="Y20" i="30"/>
  <c r="X24" i="30"/>
  <c r="X21" i="30"/>
  <c r="W25" i="30"/>
  <c r="F52" i="30" l="1"/>
  <c r="F53" i="30"/>
  <c r="G54" i="30"/>
  <c r="G44" i="30"/>
  <c r="H38" i="30" s="1"/>
  <c r="G39" i="30"/>
  <c r="M31" i="30"/>
  <c r="M32" i="30"/>
  <c r="M48" i="30" s="1"/>
  <c r="K47" i="30"/>
  <c r="K49" i="30" s="1"/>
  <c r="L32" i="30"/>
  <c r="L48" i="30" s="1"/>
  <c r="I43" i="30"/>
  <c r="I41" i="30"/>
  <c r="J35" i="30" s="1"/>
  <c r="J37" i="30" s="1"/>
  <c r="X25" i="30"/>
  <c r="Z20" i="30"/>
  <c r="Y24" i="30"/>
  <c r="Y21" i="30"/>
  <c r="G50" i="30" l="1"/>
  <c r="G52" i="30" s="1"/>
  <c r="G55" i="30"/>
  <c r="H39" i="30"/>
  <c r="N31" i="30"/>
  <c r="N32" i="30"/>
  <c r="N48" i="30" s="1"/>
  <c r="L47" i="30"/>
  <c r="L49" i="30" s="1"/>
  <c r="M47" i="30"/>
  <c r="M49" i="30" s="1"/>
  <c r="G45" i="30"/>
  <c r="J43" i="30"/>
  <c r="J41" i="30"/>
  <c r="K35" i="30" s="1"/>
  <c r="K37" i="30" s="1"/>
  <c r="Y25" i="30"/>
  <c r="Z24" i="30"/>
  <c r="Z21" i="30"/>
  <c r="AA20" i="30"/>
  <c r="G51" i="30" l="1"/>
  <c r="G53" i="30" s="1"/>
  <c r="O31" i="30"/>
  <c r="O32" i="30"/>
  <c r="O48" i="30" s="1"/>
  <c r="H44" i="30"/>
  <c r="N47" i="30"/>
  <c r="N49" i="30" s="1"/>
  <c r="K43" i="30"/>
  <c r="K41" i="30"/>
  <c r="L35" i="30" s="1"/>
  <c r="L37" i="30" s="1"/>
  <c r="AA24" i="30"/>
  <c r="AA21" i="30"/>
  <c r="Z25" i="30"/>
  <c r="AB20" i="30"/>
  <c r="H54" i="30" l="1"/>
  <c r="H50" i="30" s="1"/>
  <c r="H52" i="30" s="1"/>
  <c r="I38" i="30"/>
  <c r="P31" i="30"/>
  <c r="P32" i="30"/>
  <c r="P48" i="30" s="1"/>
  <c r="O47" i="30"/>
  <c r="O49" i="30" s="1"/>
  <c r="H45" i="30"/>
  <c r="L41" i="30"/>
  <c r="M35" i="30" s="1"/>
  <c r="M37" i="30" s="1"/>
  <c r="L43" i="30"/>
  <c r="AC20" i="30"/>
  <c r="AA25" i="30"/>
  <c r="AB24" i="30"/>
  <c r="AB21" i="30"/>
  <c r="H51" i="30" l="1"/>
  <c r="I54" i="30" s="1"/>
  <c r="H55" i="30"/>
  <c r="I39" i="30"/>
  <c r="Q31" i="30"/>
  <c r="B22" i="27"/>
  <c r="I44" i="30"/>
  <c r="P47" i="30"/>
  <c r="P49" i="30" s="1"/>
  <c r="M41" i="30"/>
  <c r="N35" i="30" s="1"/>
  <c r="N37" i="30" s="1"/>
  <c r="M43" i="30"/>
  <c r="AB25" i="30"/>
  <c r="AC24" i="30"/>
  <c r="AC21" i="30"/>
  <c r="AD20" i="30"/>
  <c r="H53" i="30" l="1"/>
  <c r="I50" i="30"/>
  <c r="I51" i="30" s="1"/>
  <c r="I55" i="30"/>
  <c r="J38" i="30"/>
  <c r="R31" i="30"/>
  <c r="R32" i="30"/>
  <c r="R48" i="30" s="1"/>
  <c r="Q32" i="30"/>
  <c r="Q48" i="30" s="1"/>
  <c r="I45" i="30"/>
  <c r="N41" i="30"/>
  <c r="O35" i="30" s="1"/>
  <c r="O37" i="30" s="1"/>
  <c r="N43" i="30"/>
  <c r="AD24" i="30"/>
  <c r="AD21" i="30"/>
  <c r="AE20" i="30"/>
  <c r="AC25" i="30"/>
  <c r="I52" i="30" l="1"/>
  <c r="J39" i="30"/>
  <c r="J45" i="30" s="1"/>
  <c r="I53" i="30"/>
  <c r="J54" i="30"/>
  <c r="S31" i="30"/>
  <c r="S32" i="30"/>
  <c r="S48" i="30" s="1"/>
  <c r="J44" i="30"/>
  <c r="Q47" i="30"/>
  <c r="Q49" i="30" s="1"/>
  <c r="R47" i="30"/>
  <c r="R49" i="30" s="1"/>
  <c r="O43" i="30"/>
  <c r="O41" i="30"/>
  <c r="P35" i="30" s="1"/>
  <c r="P37" i="30" s="1"/>
  <c r="AD25" i="30"/>
  <c r="AE24" i="30"/>
  <c r="AE21" i="30"/>
  <c r="AF20" i="30"/>
  <c r="J50" i="30" l="1"/>
  <c r="J51" i="30" s="1"/>
  <c r="J53" i="30" s="1"/>
  <c r="J55" i="30"/>
  <c r="K38" i="30"/>
  <c r="T31" i="30"/>
  <c r="T32" i="30"/>
  <c r="T48" i="30" s="1"/>
  <c r="S47" i="30"/>
  <c r="S49" i="30" s="1"/>
  <c r="P41" i="30"/>
  <c r="P43" i="30"/>
  <c r="AF24" i="30"/>
  <c r="AF21" i="30"/>
  <c r="AE25" i="30"/>
  <c r="AG20" i="30"/>
  <c r="J52" i="30" l="1"/>
  <c r="K39" i="30"/>
  <c r="K45" i="30" s="1"/>
  <c r="K54" i="30"/>
  <c r="Q35" i="30"/>
  <c r="Q37" i="30" s="1"/>
  <c r="U31" i="30"/>
  <c r="U32" i="30"/>
  <c r="U48" i="30" s="1"/>
  <c r="K44" i="30"/>
  <c r="T47" i="30"/>
  <c r="T49" i="30" s="1"/>
  <c r="AG24" i="30"/>
  <c r="AG21" i="30"/>
  <c r="AH20" i="30"/>
  <c r="AF25" i="30"/>
  <c r="K50" i="30" l="1"/>
  <c r="K51" i="30" s="1"/>
  <c r="K53" i="30" s="1"/>
  <c r="K55" i="30"/>
  <c r="L38" i="30"/>
  <c r="Q41" i="30"/>
  <c r="R35" i="30" s="1"/>
  <c r="R37" i="30" s="1"/>
  <c r="R41" i="30" s="1"/>
  <c r="S35" i="30" s="1"/>
  <c r="S37" i="30" s="1"/>
  <c r="Q43" i="30"/>
  <c r="V31" i="30"/>
  <c r="V32" i="30"/>
  <c r="V48" i="30" s="1"/>
  <c r="U47" i="30"/>
  <c r="U49" i="30" s="1"/>
  <c r="AH24" i="30"/>
  <c r="AH21" i="30"/>
  <c r="AG25" i="30"/>
  <c r="AI20" i="30"/>
  <c r="K52" i="30" l="1"/>
  <c r="L39" i="30"/>
  <c r="L54" i="30"/>
  <c r="R43" i="30"/>
  <c r="W31" i="30"/>
  <c r="W32" i="30"/>
  <c r="W48" i="30" s="1"/>
  <c r="L44" i="30"/>
  <c r="V47" i="30"/>
  <c r="V49" i="30" s="1"/>
  <c r="S43" i="30"/>
  <c r="S41" i="30"/>
  <c r="T35" i="30" s="1"/>
  <c r="T37" i="30" s="1"/>
  <c r="AI24" i="30"/>
  <c r="AI21" i="30"/>
  <c r="AJ20" i="30"/>
  <c r="AH25" i="30"/>
  <c r="L50" i="30" l="1"/>
  <c r="L51" i="30" s="1"/>
  <c r="L53" i="30" s="1"/>
  <c r="L55" i="30"/>
  <c r="M38" i="30"/>
  <c r="X31" i="30"/>
  <c r="X32" i="30"/>
  <c r="X48" i="30" s="1"/>
  <c r="W47" i="30"/>
  <c r="W49" i="30" s="1"/>
  <c r="L45" i="30"/>
  <c r="T41" i="30"/>
  <c r="U35" i="30" s="1"/>
  <c r="U37" i="30" s="1"/>
  <c r="T43" i="30"/>
  <c r="AK20" i="30"/>
  <c r="AI25" i="30"/>
  <c r="AJ24" i="30"/>
  <c r="AJ21" i="30"/>
  <c r="L52" i="30" l="1"/>
  <c r="M39" i="30"/>
  <c r="M54" i="30"/>
  <c r="Y31" i="30"/>
  <c r="Y32" i="30"/>
  <c r="Y48" i="30" s="1"/>
  <c r="M44" i="30"/>
  <c r="X47" i="30"/>
  <c r="X49" i="30" s="1"/>
  <c r="U43" i="30"/>
  <c r="U41" i="30"/>
  <c r="V35" i="30" s="1"/>
  <c r="V37" i="30" s="1"/>
  <c r="AL20" i="30"/>
  <c r="AJ25" i="30"/>
  <c r="AK24" i="30"/>
  <c r="AK21" i="30"/>
  <c r="M50" i="30" l="1"/>
  <c r="M51" i="30" s="1"/>
  <c r="M53" i="30" s="1"/>
  <c r="M55" i="30"/>
  <c r="N38" i="30"/>
  <c r="Z31" i="30"/>
  <c r="Z32" i="30"/>
  <c r="Z48" i="30" s="1"/>
  <c r="Y47" i="30"/>
  <c r="Y49" i="30" s="1"/>
  <c r="M45" i="30"/>
  <c r="V43" i="30"/>
  <c r="V41" i="30"/>
  <c r="W35" i="30" s="1"/>
  <c r="W37" i="30" s="1"/>
  <c r="AK25" i="30"/>
  <c r="AM20" i="30"/>
  <c r="AL24" i="30"/>
  <c r="AL21" i="30"/>
  <c r="M52" i="30" l="1"/>
  <c r="N39" i="30"/>
  <c r="N54" i="30"/>
  <c r="AA31" i="30"/>
  <c r="AA32" i="30"/>
  <c r="AA48" i="30" s="1"/>
  <c r="N44" i="30"/>
  <c r="Z47" i="30"/>
  <c r="Z49" i="30" s="1"/>
  <c r="W43" i="30"/>
  <c r="W41" i="30"/>
  <c r="X35" i="30" s="1"/>
  <c r="X37" i="30" s="1"/>
  <c r="AM24" i="30"/>
  <c r="AM21" i="30"/>
  <c r="AL25" i="30"/>
  <c r="AN20" i="30"/>
  <c r="N50" i="30" l="1"/>
  <c r="N51" i="30" s="1"/>
  <c r="N53" i="30" s="1"/>
  <c r="N55" i="30"/>
  <c r="O38" i="30"/>
  <c r="AB31" i="30"/>
  <c r="AB32" i="30"/>
  <c r="AB48" i="30" s="1"/>
  <c r="AA47" i="30"/>
  <c r="AA49" i="30" s="1"/>
  <c r="N45" i="30"/>
  <c r="X43" i="30"/>
  <c r="X41" i="30"/>
  <c r="Y35" i="30" s="1"/>
  <c r="Y37" i="30" s="1"/>
  <c r="AO20" i="30"/>
  <c r="AN24" i="30"/>
  <c r="AN21" i="30"/>
  <c r="AM25" i="30"/>
  <c r="N52" i="30" l="1"/>
  <c r="O39" i="30"/>
  <c r="O54" i="30"/>
  <c r="AO24" i="30"/>
  <c r="AD31" i="30" s="1"/>
  <c r="AC31" i="30"/>
  <c r="B23" i="27"/>
  <c r="O44" i="30"/>
  <c r="AB47" i="30"/>
  <c r="AB49" i="30" s="1"/>
  <c r="Y43" i="30"/>
  <c r="Y41" i="30"/>
  <c r="Z35" i="30" s="1"/>
  <c r="Z37" i="30" s="1"/>
  <c r="AP20" i="30"/>
  <c r="AO21" i="30"/>
  <c r="AN25" i="30"/>
  <c r="O50" i="30" l="1"/>
  <c r="O51" i="30" s="1"/>
  <c r="O53" i="30" s="1"/>
  <c r="O55" i="30"/>
  <c r="P38" i="30"/>
  <c r="O45" i="30"/>
  <c r="AC32" i="30"/>
  <c r="AC48" i="30" s="1"/>
  <c r="Z43" i="30"/>
  <c r="AO25" i="30"/>
  <c r="AD32" i="30"/>
  <c r="AD48" i="30" s="1"/>
  <c r="AP24" i="30"/>
  <c r="AP21" i="30"/>
  <c r="AQ20" i="30"/>
  <c r="Z41" i="30"/>
  <c r="AA35" i="30" s="1"/>
  <c r="AA37" i="30" s="1"/>
  <c r="O52" i="30" l="1"/>
  <c r="P39" i="30"/>
  <c r="P54" i="30"/>
  <c r="AE31" i="30"/>
  <c r="AE32" i="30"/>
  <c r="AE48" i="30" s="1"/>
  <c r="P44" i="30"/>
  <c r="AD47" i="30"/>
  <c r="AD49" i="30" s="1"/>
  <c r="AC47" i="30"/>
  <c r="AC49" i="30" s="1"/>
  <c r="AA43" i="30"/>
  <c r="AA41" i="30"/>
  <c r="AB35" i="30" s="1"/>
  <c r="AB37" i="30" s="1"/>
  <c r="AQ24" i="30"/>
  <c r="AQ21" i="30"/>
  <c r="AP25" i="30"/>
  <c r="AR20" i="30"/>
  <c r="P50" i="30" l="1"/>
  <c r="P51" i="30" s="1"/>
  <c r="P53" i="30" s="1"/>
  <c r="P55" i="30"/>
  <c r="Q38" i="30"/>
  <c r="AF31" i="30"/>
  <c r="AE47" i="30"/>
  <c r="AE49" i="30" s="1"/>
  <c r="P45" i="30"/>
  <c r="AB43" i="30"/>
  <c r="AS20" i="30"/>
  <c r="AB41" i="30"/>
  <c r="AC35" i="30" s="1"/>
  <c r="AR24" i="30"/>
  <c r="AR21" i="30"/>
  <c r="AQ25" i="30"/>
  <c r="AF32" i="30"/>
  <c r="AF48" i="30" s="1"/>
  <c r="B28" i="27" l="1"/>
  <c r="P52" i="30"/>
  <c r="Q39" i="30"/>
  <c r="Q54" i="30"/>
  <c r="AC37" i="30"/>
  <c r="AG31" i="30"/>
  <c r="AG32" i="30"/>
  <c r="AG48" i="30" s="1"/>
  <c r="Q44" i="30"/>
  <c r="AF47" i="30"/>
  <c r="AF49" i="30" s="1"/>
  <c r="AT20" i="30"/>
  <c r="AS24" i="30"/>
  <c r="AS21" i="30"/>
  <c r="AR25" i="30"/>
  <c r="Q50" i="30" l="1"/>
  <c r="Q51" i="30" s="1"/>
  <c r="Q53" i="30" s="1"/>
  <c r="Q55" i="30"/>
  <c r="R38" i="30"/>
  <c r="AC41" i="30"/>
  <c r="AD35" i="30" s="1"/>
  <c r="AD37" i="30" s="1"/>
  <c r="AH31" i="30"/>
  <c r="AH32" i="30"/>
  <c r="AH48" i="30" s="1"/>
  <c r="AG47" i="30"/>
  <c r="AG49" i="30" s="1"/>
  <c r="Q45" i="30"/>
  <c r="AC43" i="30"/>
  <c r="AS25" i="30"/>
  <c r="AT24" i="30"/>
  <c r="AT21" i="30"/>
  <c r="AU20" i="30"/>
  <c r="Q52" i="30" l="1"/>
  <c r="R39" i="30"/>
  <c r="R54" i="30"/>
  <c r="AI31" i="30"/>
  <c r="AI32" i="30"/>
  <c r="AI48" i="30" s="1"/>
  <c r="R44" i="30"/>
  <c r="AH47" i="30"/>
  <c r="AH49" i="30" s="1"/>
  <c r="AD43" i="30"/>
  <c r="AU24" i="30"/>
  <c r="AU21" i="30"/>
  <c r="AV20" i="30"/>
  <c r="AT25" i="30"/>
  <c r="AD41" i="30"/>
  <c r="AE35" i="30" s="1"/>
  <c r="AE37" i="30" s="1"/>
  <c r="R50" i="30" l="1"/>
  <c r="R51" i="30" s="1"/>
  <c r="R53" i="30" s="1"/>
  <c r="R55" i="30"/>
  <c r="S38" i="30"/>
  <c r="AJ31" i="30"/>
  <c r="AJ32" i="30"/>
  <c r="AJ48" i="30" s="1"/>
  <c r="AI47" i="30"/>
  <c r="AI49" i="30" s="1"/>
  <c r="R45" i="30"/>
  <c r="AE43" i="30"/>
  <c r="AE41" i="30"/>
  <c r="AF35" i="30" s="1"/>
  <c r="AF37" i="30" s="1"/>
  <c r="AW20" i="30"/>
  <c r="AV24" i="30"/>
  <c r="AV21" i="30"/>
  <c r="AU25" i="30"/>
  <c r="R52" i="30" l="1"/>
  <c r="S39" i="30"/>
  <c r="S54" i="30"/>
  <c r="AK31" i="30"/>
  <c r="AK32" i="30"/>
  <c r="AK48" i="30" s="1"/>
  <c r="S44" i="30"/>
  <c r="AJ47" i="30"/>
  <c r="AJ49" i="30" s="1"/>
  <c r="AX20" i="30"/>
  <c r="AV25" i="30"/>
  <c r="AW24" i="30"/>
  <c r="AW21" i="30"/>
  <c r="S50" i="30" l="1"/>
  <c r="S51" i="30" s="1"/>
  <c r="S53" i="30" s="1"/>
  <c r="S55" i="30"/>
  <c r="T38" i="30"/>
  <c r="AL31" i="30"/>
  <c r="AL32" i="30"/>
  <c r="AL48" i="30" s="1"/>
  <c r="AK47" i="30"/>
  <c r="AK49" i="30" s="1"/>
  <c r="S45" i="30"/>
  <c r="AF41" i="30"/>
  <c r="AG35" i="30" s="1"/>
  <c r="AG37" i="30" s="1"/>
  <c r="AF43" i="30"/>
  <c r="AW25" i="30"/>
  <c r="AX24" i="30"/>
  <c r="AX21" i="30"/>
  <c r="AY20" i="30"/>
  <c r="S52" i="30" l="1"/>
  <c r="T39" i="30"/>
  <c r="T54" i="30"/>
  <c r="AM31" i="30"/>
  <c r="AM32" i="30"/>
  <c r="AM48" i="30" s="1"/>
  <c r="T44" i="30"/>
  <c r="AL47" i="30"/>
  <c r="AL49" i="30" s="1"/>
  <c r="AG41" i="30"/>
  <c r="AH35" i="30" s="1"/>
  <c r="AH37" i="30" s="1"/>
  <c r="AG43" i="30"/>
  <c r="AZ20" i="30"/>
  <c r="AY24" i="30"/>
  <c r="AY21" i="30"/>
  <c r="AX25" i="30"/>
  <c r="T50" i="30" l="1"/>
  <c r="T51" i="30" s="1"/>
  <c r="T53" i="30" s="1"/>
  <c r="T55" i="30"/>
  <c r="U38" i="30"/>
  <c r="AN31" i="30"/>
  <c r="AM47" i="30"/>
  <c r="AM49" i="30" s="1"/>
  <c r="T45" i="30"/>
  <c r="AH41" i="30"/>
  <c r="AI35" i="30" s="1"/>
  <c r="AI37" i="30" s="1"/>
  <c r="AH43" i="30"/>
  <c r="BA20" i="30"/>
  <c r="AZ24" i="30"/>
  <c r="AZ21" i="30"/>
  <c r="AY25" i="30"/>
  <c r="AN32" i="30"/>
  <c r="AN48" i="30" s="1"/>
  <c r="T52" i="30" l="1"/>
  <c r="U39" i="30"/>
  <c r="U54" i="30"/>
  <c r="AO31" i="30"/>
  <c r="B24" i="27"/>
  <c r="U44" i="30"/>
  <c r="AN47" i="30"/>
  <c r="AN49" i="30" s="1"/>
  <c r="AI41" i="30"/>
  <c r="AJ35" i="30" s="1"/>
  <c r="AJ37" i="30" s="1"/>
  <c r="AI43" i="30"/>
  <c r="AZ25" i="30"/>
  <c r="BA24" i="30"/>
  <c r="BA21" i="30"/>
  <c r="BB20" i="30"/>
  <c r="U50" i="30" l="1"/>
  <c r="U51" i="30" s="1"/>
  <c r="U53" i="30" s="1"/>
  <c r="U55" i="30"/>
  <c r="V38" i="30"/>
  <c r="AP31" i="30"/>
  <c r="AP32" i="30"/>
  <c r="AP48" i="30" s="1"/>
  <c r="U45" i="30"/>
  <c r="AO32" i="30"/>
  <c r="AO48" i="30" s="1"/>
  <c r="AJ43" i="30"/>
  <c r="AJ41" i="30"/>
  <c r="AK35" i="30" s="1"/>
  <c r="AK37" i="30" s="1"/>
  <c r="BC20" i="30"/>
  <c r="BB24" i="30"/>
  <c r="BB21" i="30"/>
  <c r="BA25" i="30"/>
  <c r="U52" i="30" l="1"/>
  <c r="V39" i="30"/>
  <c r="V54" i="30"/>
  <c r="AQ31" i="30"/>
  <c r="AQ32" i="30"/>
  <c r="AQ48" i="30" s="1"/>
  <c r="V44" i="30"/>
  <c r="AO47" i="30"/>
  <c r="AO49" i="30" s="1"/>
  <c r="AP47" i="30"/>
  <c r="AP49" i="30" s="1"/>
  <c r="AK43" i="30"/>
  <c r="AK41" i="30"/>
  <c r="AL35" i="30" s="1"/>
  <c r="AL37" i="30" s="1"/>
  <c r="BC24" i="30"/>
  <c r="BC21" i="30"/>
  <c r="BB25" i="30"/>
  <c r="BD20" i="30"/>
  <c r="V50" i="30" l="1"/>
  <c r="V51" i="30" s="1"/>
  <c r="V53" i="30" s="1"/>
  <c r="V55" i="30"/>
  <c r="W38" i="30"/>
  <c r="AR31" i="30"/>
  <c r="AR32" i="30"/>
  <c r="AR48" i="30" s="1"/>
  <c r="AQ47" i="30"/>
  <c r="AQ49" i="30" s="1"/>
  <c r="V45" i="30"/>
  <c r="AL41" i="30"/>
  <c r="AM35" i="30" s="1"/>
  <c r="AM37" i="30" s="1"/>
  <c r="AL43" i="30"/>
  <c r="BD24" i="30"/>
  <c r="BD21" i="30"/>
  <c r="BC25" i="30"/>
  <c r="BE20" i="30"/>
  <c r="V52" i="30" l="1"/>
  <c r="W39" i="30"/>
  <c r="W54" i="30"/>
  <c r="AS31" i="30"/>
  <c r="AS32" i="30"/>
  <c r="AS48" i="30" s="1"/>
  <c r="W44" i="30"/>
  <c r="AR47" i="30"/>
  <c r="AR49" i="30" s="1"/>
  <c r="AM41" i="30"/>
  <c r="AN35" i="30" s="1"/>
  <c r="AN37" i="30" s="1"/>
  <c r="AM43" i="30"/>
  <c r="BE24" i="30"/>
  <c r="BE21" i="30"/>
  <c r="BD25" i="30"/>
  <c r="BF20" i="30"/>
  <c r="W50" i="30" l="1"/>
  <c r="W51" i="30" s="1"/>
  <c r="W53" i="30" s="1"/>
  <c r="W55" i="30"/>
  <c r="X38" i="30"/>
  <c r="AT31" i="30"/>
  <c r="AT32" i="30"/>
  <c r="AT48" i="30" s="1"/>
  <c r="AS47" i="30"/>
  <c r="AS49" i="30" s="1"/>
  <c r="W45" i="30"/>
  <c r="AN41" i="30"/>
  <c r="AO35" i="30" s="1"/>
  <c r="AO37" i="30" s="1"/>
  <c r="AN43" i="30"/>
  <c r="BG20" i="30"/>
  <c r="BF24" i="30"/>
  <c r="BF21" i="30"/>
  <c r="BE25" i="30"/>
  <c r="W52" i="30" l="1"/>
  <c r="X39" i="30"/>
  <c r="X54" i="30"/>
  <c r="AU31" i="30"/>
  <c r="AU32" i="30"/>
  <c r="AU48" i="30" s="1"/>
  <c r="X44" i="30"/>
  <c r="AT47" i="30"/>
  <c r="AT49" i="30" s="1"/>
  <c r="AO41" i="30"/>
  <c r="AP35" i="30" s="1"/>
  <c r="AP37" i="30" s="1"/>
  <c r="AO43" i="30"/>
  <c r="BF25" i="30"/>
  <c r="BG24" i="30"/>
  <c r="BG21" i="30"/>
  <c r="BH20" i="30"/>
  <c r="X50" i="30" l="1"/>
  <c r="X51" i="30" s="1"/>
  <c r="X53" i="30" s="1"/>
  <c r="X55" i="30"/>
  <c r="Y38" i="30"/>
  <c r="AV31" i="30"/>
  <c r="AU47" i="30"/>
  <c r="AU49" i="30" s="1"/>
  <c r="X45" i="30"/>
  <c r="AP43" i="30"/>
  <c r="AP41" i="30"/>
  <c r="AQ35" i="30" s="1"/>
  <c r="AQ37" i="30" s="1"/>
  <c r="BH24" i="30"/>
  <c r="BH21" i="30"/>
  <c r="BI20" i="30"/>
  <c r="BG25" i="30"/>
  <c r="AV32" i="30"/>
  <c r="AV48" i="30" s="1"/>
  <c r="X52" i="30" l="1"/>
  <c r="Y39" i="30"/>
  <c r="Y54" i="30"/>
  <c r="AW31" i="30"/>
  <c r="AW32" i="30"/>
  <c r="AW48" i="30" s="1"/>
  <c r="Y44" i="30"/>
  <c r="AV47" i="30"/>
  <c r="AV49" i="30" s="1"/>
  <c r="AQ41" i="30"/>
  <c r="AR35" i="30" s="1"/>
  <c r="AR37" i="30" s="1"/>
  <c r="AQ43" i="30"/>
  <c r="BH25" i="30"/>
  <c r="BI24" i="30"/>
  <c r="BI21" i="30"/>
  <c r="BJ20" i="30"/>
  <c r="Y50" i="30" l="1"/>
  <c r="Y51" i="30" s="1"/>
  <c r="Y53" i="30" s="1"/>
  <c r="Y55" i="30"/>
  <c r="Z38" i="30"/>
  <c r="AX31" i="30"/>
  <c r="AX32" i="30"/>
  <c r="AX48" i="30" s="1"/>
  <c r="AW47" i="30"/>
  <c r="AW49" i="30" s="1"/>
  <c r="Y45" i="30"/>
  <c r="AR43" i="30"/>
  <c r="AR41" i="30"/>
  <c r="AS35" i="30" s="1"/>
  <c r="AS37" i="30" s="1"/>
  <c r="BJ24" i="30"/>
  <c r="BJ21" i="30"/>
  <c r="BI25" i="30"/>
  <c r="BK20" i="30"/>
  <c r="Y52" i="30" l="1"/>
  <c r="Z39" i="30"/>
  <c r="Z54" i="30"/>
  <c r="AY31" i="30"/>
  <c r="AY32" i="30"/>
  <c r="AY48" i="30" s="1"/>
  <c r="Z44" i="30"/>
  <c r="AX47" i="30"/>
  <c r="AX49" i="30" s="1"/>
  <c r="AS43" i="30"/>
  <c r="BL20" i="30"/>
  <c r="BK24" i="30"/>
  <c r="BK21" i="30"/>
  <c r="BJ25" i="30"/>
  <c r="AS41" i="30"/>
  <c r="AT35" i="30" s="1"/>
  <c r="AT37" i="30" s="1"/>
  <c r="Z50" i="30" l="1"/>
  <c r="Z51" i="30" s="1"/>
  <c r="Z53" i="30" s="1"/>
  <c r="Z55" i="30"/>
  <c r="AA38" i="30"/>
  <c r="AZ31" i="30"/>
  <c r="AZ32" i="30"/>
  <c r="AZ48" i="30" s="1"/>
  <c r="AY47" i="30"/>
  <c r="AY49" i="30" s="1"/>
  <c r="Z45" i="30"/>
  <c r="BL24" i="30"/>
  <c r="BL21" i="30"/>
  <c r="BK25" i="30"/>
  <c r="BM20" i="30"/>
  <c r="Z52" i="30" l="1"/>
  <c r="AA39" i="30"/>
  <c r="AA54" i="30"/>
  <c r="BA31" i="30"/>
  <c r="B25" i="27"/>
  <c r="AA44" i="30"/>
  <c r="AZ47" i="30"/>
  <c r="AZ49" i="30" s="1"/>
  <c r="AT43" i="30"/>
  <c r="BM24" i="30"/>
  <c r="BM21" i="30"/>
  <c r="AT41" i="30"/>
  <c r="AU35" i="30" s="1"/>
  <c r="AU37" i="30" s="1"/>
  <c r="BL25" i="30"/>
  <c r="BN20" i="30"/>
  <c r="AA50" i="30" l="1"/>
  <c r="AA51" i="30" s="1"/>
  <c r="AA53" i="30" s="1"/>
  <c r="AA55" i="30"/>
  <c r="AB38" i="30"/>
  <c r="BB31" i="30"/>
  <c r="BB32" i="30"/>
  <c r="BB48" i="30" s="1"/>
  <c r="AA45" i="30"/>
  <c r="B14" i="27"/>
  <c r="BA32" i="30"/>
  <c r="BN24" i="30"/>
  <c r="BN21" i="30"/>
  <c r="BO20" i="30"/>
  <c r="BM25" i="30"/>
  <c r="AA52" i="30" l="1"/>
  <c r="AB39" i="30"/>
  <c r="AB54" i="30"/>
  <c r="BA48" i="30"/>
  <c r="BA47" i="30"/>
  <c r="BA49" i="30" s="1"/>
  <c r="BC31" i="30"/>
  <c r="BC32" i="30"/>
  <c r="BC48" i="30" s="1"/>
  <c r="AB44" i="30"/>
  <c r="BB47" i="30"/>
  <c r="BB49" i="30" s="1"/>
  <c r="AU41" i="30"/>
  <c r="AV35" i="30" s="1"/>
  <c r="AV37" i="30" s="1"/>
  <c r="AU43" i="30"/>
  <c r="BO24" i="30"/>
  <c r="BO21" i="30"/>
  <c r="BN25" i="30"/>
  <c r="BP20" i="30"/>
  <c r="AB50" i="30" l="1"/>
  <c r="AB51" i="30" s="1"/>
  <c r="AB53" i="30" s="1"/>
  <c r="AB55" i="30"/>
  <c r="AC38" i="30"/>
  <c r="BD31" i="30"/>
  <c r="BD32" i="30"/>
  <c r="BD48" i="30" s="1"/>
  <c r="BC47" i="30"/>
  <c r="BC49" i="30" s="1"/>
  <c r="AB45" i="30"/>
  <c r="AV41" i="30"/>
  <c r="AW35" i="30" s="1"/>
  <c r="AW37" i="30" s="1"/>
  <c r="AV43" i="30"/>
  <c r="BP24" i="30"/>
  <c r="BP21" i="30"/>
  <c r="BO25" i="30"/>
  <c r="BQ20" i="30"/>
  <c r="AB52" i="30" l="1"/>
  <c r="B29" i="27"/>
  <c r="AC39" i="30"/>
  <c r="AC54" i="30"/>
  <c r="BE31" i="30"/>
  <c r="AC44" i="30"/>
  <c r="BD47" i="30"/>
  <c r="BD49" i="30" s="1"/>
  <c r="AW41" i="30"/>
  <c r="AX35" i="30" s="1"/>
  <c r="AX37" i="30" s="1"/>
  <c r="AW43" i="30"/>
  <c r="BQ24" i="30"/>
  <c r="BQ21" i="30"/>
  <c r="BR20" i="30"/>
  <c r="BP25" i="30"/>
  <c r="BE32" i="30"/>
  <c r="BE48" i="30" s="1"/>
  <c r="AC50" i="30" l="1"/>
  <c r="AC51" i="30" s="1"/>
  <c r="AC53" i="30" s="1"/>
  <c r="AC55" i="30"/>
  <c r="AD38" i="30"/>
  <c r="BF31" i="30"/>
  <c r="BF32" i="30"/>
  <c r="BF48" i="30" s="1"/>
  <c r="BE47" i="30"/>
  <c r="BE49" i="30" s="1"/>
  <c r="AC45" i="30"/>
  <c r="AX41" i="30"/>
  <c r="AY35" i="30" s="1"/>
  <c r="AY37" i="30" s="1"/>
  <c r="AX43" i="30"/>
  <c r="BS20" i="30"/>
  <c r="BQ25" i="30"/>
  <c r="BR24" i="30"/>
  <c r="BR21" i="30"/>
  <c r="AC52" i="30" l="1"/>
  <c r="AD39" i="30"/>
  <c r="AD54" i="30"/>
  <c r="BG31" i="30"/>
  <c r="BG32" i="30"/>
  <c r="BG48" i="30" s="1"/>
  <c r="AD44" i="30"/>
  <c r="BF47" i="30"/>
  <c r="BF49" i="30" s="1"/>
  <c r="AY43" i="30"/>
  <c r="AY41" i="30"/>
  <c r="AZ35" i="30" s="1"/>
  <c r="AZ37" i="30" s="1"/>
  <c r="BR25" i="30"/>
  <c r="BT20" i="30"/>
  <c r="BS24" i="30"/>
  <c r="BS21" i="30"/>
  <c r="AD50" i="30" l="1"/>
  <c r="AD51" i="30" s="1"/>
  <c r="AD53" i="30" s="1"/>
  <c r="AD55" i="30"/>
  <c r="AE38" i="30"/>
  <c r="BH31" i="30"/>
  <c r="BH32" i="30"/>
  <c r="BH48" i="30" s="1"/>
  <c r="BG47" i="30"/>
  <c r="BG49" i="30" s="1"/>
  <c r="AD45" i="30"/>
  <c r="AZ41" i="30"/>
  <c r="BA35" i="30" s="1"/>
  <c r="BA37" i="30" s="1"/>
  <c r="AZ43" i="30"/>
  <c r="BT24" i="30"/>
  <c r="BT21" i="30"/>
  <c r="BS25" i="30"/>
  <c r="BU20" i="30"/>
  <c r="AD52" i="30" l="1"/>
  <c r="AE39" i="30"/>
  <c r="AE54" i="30"/>
  <c r="BI31" i="30"/>
  <c r="BI32" i="30"/>
  <c r="BI48" i="30" s="1"/>
  <c r="BA41" i="30"/>
  <c r="BB35" i="30" s="1"/>
  <c r="BB37" i="30" s="1"/>
  <c r="AE44" i="30"/>
  <c r="BH47" i="30"/>
  <c r="BH49" i="30" s="1"/>
  <c r="BV20" i="30"/>
  <c r="BT25" i="30"/>
  <c r="BU24" i="30"/>
  <c r="BU21" i="30"/>
  <c r="AE50" i="30" l="1"/>
  <c r="AE51" i="30" s="1"/>
  <c r="AE53" i="30" s="1"/>
  <c r="AE55" i="30"/>
  <c r="AF38" i="30"/>
  <c r="BJ31" i="30"/>
  <c r="BJ32" i="30"/>
  <c r="BJ48" i="30" s="1"/>
  <c r="BA43" i="30"/>
  <c r="BI47" i="30"/>
  <c r="BI49" i="30" s="1"/>
  <c r="AE45" i="30"/>
  <c r="BB41" i="30"/>
  <c r="BC35" i="30" s="1"/>
  <c r="BC37" i="30" s="1"/>
  <c r="BB43" i="30"/>
  <c r="BW20" i="30"/>
  <c r="BU25" i="30"/>
  <c r="BV24" i="30"/>
  <c r="BV21" i="30"/>
  <c r="AE52" i="30" l="1"/>
  <c r="AF39" i="30"/>
  <c r="AF54" i="30"/>
  <c r="BK31" i="30"/>
  <c r="BK32" i="30"/>
  <c r="BK48" i="30" s="1"/>
  <c r="AF44" i="30"/>
  <c r="BJ47" i="30"/>
  <c r="BJ49" i="30" s="1"/>
  <c r="BC43" i="30"/>
  <c r="BC41" i="30"/>
  <c r="BD35" i="30" s="1"/>
  <c r="BD37" i="30" s="1"/>
  <c r="BV25" i="30"/>
  <c r="BX20" i="30"/>
  <c r="BW24" i="30"/>
  <c r="BW21" i="30"/>
  <c r="AF50" i="30" l="1"/>
  <c r="AF51" i="30" s="1"/>
  <c r="AF53" i="30" s="1"/>
  <c r="AF55" i="30"/>
  <c r="AG38" i="30"/>
  <c r="BL31" i="30"/>
  <c r="BK47" i="30"/>
  <c r="BK49" i="30" s="1"/>
  <c r="AF45" i="30"/>
  <c r="BD41" i="30"/>
  <c r="BE35" i="30" s="1"/>
  <c r="BE37" i="30" s="1"/>
  <c r="BD43" i="30"/>
  <c r="BX24" i="30"/>
  <c r="BX21" i="30"/>
  <c r="C21" i="30" s="1"/>
  <c r="BW25" i="30"/>
  <c r="BL32" i="30"/>
  <c r="BL48" i="30" s="1"/>
  <c r="AF52" i="30" l="1"/>
  <c r="AG39" i="30"/>
  <c r="AG54" i="30"/>
  <c r="BM31" i="30"/>
  <c r="BM32" i="30"/>
  <c r="BM48" i="30" s="1"/>
  <c r="B26" i="27"/>
  <c r="AG44" i="30"/>
  <c r="BL47" i="30"/>
  <c r="BL49" i="30" s="1"/>
  <c r="BE41" i="30"/>
  <c r="BF35" i="30" s="1"/>
  <c r="BF37" i="30" s="1"/>
  <c r="BE43" i="30"/>
  <c r="BX25" i="30"/>
  <c r="AG50" i="30" l="1"/>
  <c r="AG51" i="30" s="1"/>
  <c r="AG53" i="30" s="1"/>
  <c r="AG55" i="30"/>
  <c r="AH38" i="30"/>
  <c r="BN31" i="30"/>
  <c r="BN32" i="30"/>
  <c r="BN48" i="30" s="1"/>
  <c r="BM47" i="30"/>
  <c r="BM49" i="30" s="1"/>
  <c r="AG45" i="30"/>
  <c r="BF41" i="30"/>
  <c r="BG35" i="30" s="1"/>
  <c r="BG37" i="30" s="1"/>
  <c r="BF43" i="30"/>
  <c r="AG52" i="30" l="1"/>
  <c r="AH39" i="30"/>
  <c r="AH54" i="30"/>
  <c r="BO31" i="30"/>
  <c r="BO32" i="30"/>
  <c r="BO48" i="30" s="1"/>
  <c r="AH44" i="30"/>
  <c r="BN47" i="30"/>
  <c r="BN49" i="30" s="1"/>
  <c r="BG41" i="30"/>
  <c r="BH35" i="30" s="1"/>
  <c r="BH37" i="30" s="1"/>
  <c r="BG43" i="30"/>
  <c r="AH50" i="30" l="1"/>
  <c r="AH51" i="30" s="1"/>
  <c r="AH53" i="30" s="1"/>
  <c r="AH55" i="30"/>
  <c r="AI38" i="30"/>
  <c r="BP31" i="30"/>
  <c r="BO47" i="30"/>
  <c r="BO49" i="30" s="1"/>
  <c r="AH45" i="30"/>
  <c r="BP32" i="30"/>
  <c r="BP48" i="30" s="1"/>
  <c r="AH52" i="30" l="1"/>
  <c r="AI39" i="30"/>
  <c r="AI54" i="30"/>
  <c r="BQ31" i="30"/>
  <c r="BQ32" i="30"/>
  <c r="BQ48" i="30" s="1"/>
  <c r="AI44" i="30"/>
  <c r="BP47" i="30"/>
  <c r="BP49" i="30" s="1"/>
  <c r="BH43" i="30"/>
  <c r="BH41" i="30"/>
  <c r="BI35" i="30" s="1"/>
  <c r="BI37" i="30" s="1"/>
  <c r="AI50" i="30" l="1"/>
  <c r="AI51" i="30" s="1"/>
  <c r="AI53" i="30" s="1"/>
  <c r="AI55" i="30"/>
  <c r="AJ38" i="30"/>
  <c r="BR31" i="30"/>
  <c r="BQ47" i="30"/>
  <c r="BQ49" i="30" s="1"/>
  <c r="AI45" i="30"/>
  <c r="BI41" i="30"/>
  <c r="BJ35" i="30" s="1"/>
  <c r="BJ37" i="30" s="1"/>
  <c r="BI43" i="30"/>
  <c r="BR32" i="30"/>
  <c r="BR48" i="30" s="1"/>
  <c r="AI52" i="30" l="1"/>
  <c r="AJ39" i="30"/>
  <c r="AJ54" i="30"/>
  <c r="BS31" i="30"/>
  <c r="BS32" i="30"/>
  <c r="BS48" i="30" s="1"/>
  <c r="AJ44" i="30"/>
  <c r="BR47" i="30"/>
  <c r="BR49" i="30" s="1"/>
  <c r="BJ41" i="30"/>
  <c r="BK35" i="30" s="1"/>
  <c r="BK37" i="30" s="1"/>
  <c r="BJ43" i="30"/>
  <c r="AJ50" i="30" l="1"/>
  <c r="AJ51" i="30" s="1"/>
  <c r="AJ53" i="30" s="1"/>
  <c r="AJ55" i="30"/>
  <c r="AK38" i="30"/>
  <c r="BT31" i="30"/>
  <c r="BT32" i="30"/>
  <c r="BT48" i="30" s="1"/>
  <c r="BS47" i="30"/>
  <c r="BS49" i="30" s="1"/>
  <c r="AJ45" i="30"/>
  <c r="BK41" i="30"/>
  <c r="BL35" i="30" s="1"/>
  <c r="BL37" i="30" s="1"/>
  <c r="BK43" i="30"/>
  <c r="AJ52" i="30" l="1"/>
  <c r="AK39" i="30"/>
  <c r="AK54" i="30"/>
  <c r="BU31" i="30"/>
  <c r="BU32" i="30"/>
  <c r="BU48" i="30" s="1"/>
  <c r="AK44" i="30"/>
  <c r="BT47" i="30"/>
  <c r="BT49" i="30" s="1"/>
  <c r="BL41" i="30"/>
  <c r="BM35" i="30" s="1"/>
  <c r="BM37" i="30" s="1"/>
  <c r="BL43" i="30"/>
  <c r="AK50" i="30" l="1"/>
  <c r="AK51" i="30" s="1"/>
  <c r="AK53" i="30" s="1"/>
  <c r="AK55" i="30"/>
  <c r="AL38" i="30"/>
  <c r="BV31" i="30"/>
  <c r="BV32" i="30"/>
  <c r="BV48" i="30" s="1"/>
  <c r="BU47" i="30"/>
  <c r="BU49" i="30" s="1"/>
  <c r="AK45" i="30"/>
  <c r="AK52" i="30" l="1"/>
  <c r="AL39" i="30"/>
  <c r="AL54" i="30"/>
  <c r="BW31" i="30"/>
  <c r="AL44" i="30"/>
  <c r="BV47" i="30"/>
  <c r="BV49" i="30" s="1"/>
  <c r="BM43" i="30"/>
  <c r="BM41" i="30"/>
  <c r="BN35" i="30" s="1"/>
  <c r="BN37" i="30" s="1"/>
  <c r="BW32" i="30"/>
  <c r="BW48" i="30" s="1"/>
  <c r="AL50" i="30" l="1"/>
  <c r="AL51" i="30" s="1"/>
  <c r="AL53" i="30" s="1"/>
  <c r="AL55" i="30"/>
  <c r="AM38" i="30"/>
  <c r="BX31" i="30"/>
  <c r="BX32" i="30"/>
  <c r="BX48" i="30" s="1"/>
  <c r="BW47" i="30"/>
  <c r="BW49" i="30" s="1"/>
  <c r="AL45" i="30"/>
  <c r="BN41" i="30"/>
  <c r="BO35" i="30" s="1"/>
  <c r="BO37" i="30" s="1"/>
  <c r="BN43" i="30"/>
  <c r="AL52" i="30" l="1"/>
  <c r="AM39" i="30"/>
  <c r="AM54" i="30"/>
  <c r="AM44" i="30"/>
  <c r="BX47" i="30"/>
  <c r="BX49" i="30" s="1"/>
  <c r="BO41" i="30"/>
  <c r="BP35" i="30" s="1"/>
  <c r="BP37" i="30" s="1"/>
  <c r="BO43" i="30"/>
  <c r="AM50" i="30" l="1"/>
  <c r="AM51" i="30" s="1"/>
  <c r="AM53" i="30" s="1"/>
  <c r="AM55" i="30"/>
  <c r="AN38" i="30"/>
  <c r="AM45" i="30"/>
  <c r="BP41" i="30"/>
  <c r="BQ35" i="30" s="1"/>
  <c r="BQ37" i="30" s="1"/>
  <c r="BP43" i="30"/>
  <c r="AM52" i="30" l="1"/>
  <c r="AN39" i="30"/>
  <c r="AN54" i="30"/>
  <c r="AN44" i="30"/>
  <c r="BQ41" i="30"/>
  <c r="BR35" i="30" s="1"/>
  <c r="BR37" i="30" s="1"/>
  <c r="BQ43" i="30"/>
  <c r="AN50" i="30" l="1"/>
  <c r="AN51" i="30" s="1"/>
  <c r="AN53" i="30" s="1"/>
  <c r="AN55" i="30"/>
  <c r="AO38" i="30"/>
  <c r="AN45" i="30"/>
  <c r="BR41" i="30"/>
  <c r="BS35" i="30" s="1"/>
  <c r="BS37" i="30" s="1"/>
  <c r="BR43" i="30"/>
  <c r="B30" i="27" l="1"/>
  <c r="AN52" i="30"/>
  <c r="AO39" i="30"/>
  <c r="AO54" i="30"/>
  <c r="AO44" i="30"/>
  <c r="BS41" i="30"/>
  <c r="BT35" i="30" s="1"/>
  <c r="BT37" i="30" s="1"/>
  <c r="BS43" i="30"/>
  <c r="AO50" i="30" l="1"/>
  <c r="AO51" i="30" s="1"/>
  <c r="AO53" i="30" s="1"/>
  <c r="AO55" i="30"/>
  <c r="AP38" i="30"/>
  <c r="AO45" i="30"/>
  <c r="BT41" i="30"/>
  <c r="BU35" i="30" s="1"/>
  <c r="BU37" i="30" s="1"/>
  <c r="BT43" i="30"/>
  <c r="AO52" i="30" l="1"/>
  <c r="AP39" i="30"/>
  <c r="AP54" i="30"/>
  <c r="AP44" i="30"/>
  <c r="BU41" i="30"/>
  <c r="BV35" i="30" s="1"/>
  <c r="BV37" i="30" s="1"/>
  <c r="BU43" i="30"/>
  <c r="AP50" i="30" l="1"/>
  <c r="AP51" i="30" s="1"/>
  <c r="AP53" i="30" s="1"/>
  <c r="AP55" i="30"/>
  <c r="AQ38" i="30"/>
  <c r="AP45" i="30"/>
  <c r="BV41" i="30"/>
  <c r="BW35" i="30" s="1"/>
  <c r="BW37" i="30" s="1"/>
  <c r="BV43" i="30"/>
  <c r="AP52" i="30" l="1"/>
  <c r="AQ39" i="30"/>
  <c r="AQ54" i="30"/>
  <c r="AQ44" i="30"/>
  <c r="BW41" i="30"/>
  <c r="BX35" i="30" s="1"/>
  <c r="BW43" i="30"/>
  <c r="AQ50" i="30" l="1"/>
  <c r="AQ51" i="30" s="1"/>
  <c r="AQ53" i="30" s="1"/>
  <c r="AQ55" i="30"/>
  <c r="AR38" i="30"/>
  <c r="BX37" i="30"/>
  <c r="AQ45" i="30"/>
  <c r="B9" i="27"/>
  <c r="AQ52" i="30" l="1"/>
  <c r="AR39" i="30"/>
  <c r="AR54" i="30"/>
  <c r="AR44" i="30"/>
  <c r="BX43" i="30"/>
  <c r="BX41" i="30"/>
  <c r="AR50" i="30" l="1"/>
  <c r="AR51" i="30" s="1"/>
  <c r="AR53" i="30" s="1"/>
  <c r="AR55" i="30"/>
  <c r="AS38" i="30"/>
  <c r="AR45" i="30"/>
  <c r="AR52" i="30" l="1"/>
  <c r="AS39" i="30"/>
  <c r="AS54" i="30"/>
  <c r="C20" i="30"/>
  <c r="AS44" i="30"/>
  <c r="AS50" i="30" l="1"/>
  <c r="AS51" i="30" s="1"/>
  <c r="AS53" i="30" s="1"/>
  <c r="AS55" i="30"/>
  <c r="AT38" i="30"/>
  <c r="AS45" i="30"/>
  <c r="B8" i="27"/>
  <c r="C24" i="30"/>
  <c r="AS52" i="30" l="1"/>
  <c r="AT39" i="30"/>
  <c r="AT54" i="30"/>
  <c r="C25" i="30"/>
  <c r="AT44" i="30"/>
  <c r="AT50" i="30" l="1"/>
  <c r="AT51" i="30" s="1"/>
  <c r="AT53" i="30" s="1"/>
  <c r="AT55" i="30"/>
  <c r="AU38" i="30"/>
  <c r="AT45" i="30"/>
  <c r="AT52" i="30" l="1"/>
  <c r="AU39" i="30"/>
  <c r="AU54" i="30"/>
  <c r="AU44" i="30"/>
  <c r="AU50" i="30" l="1"/>
  <c r="AU51" i="30" s="1"/>
  <c r="AU53" i="30" s="1"/>
  <c r="AU55" i="30"/>
  <c r="AV38" i="30"/>
  <c r="AU45" i="30"/>
  <c r="AU52" i="30" l="1"/>
  <c r="AV39" i="30"/>
  <c r="AV54" i="30"/>
  <c r="AV44" i="30"/>
  <c r="AV50" i="30" l="1"/>
  <c r="AV51" i="30" s="1"/>
  <c r="AV53" i="30" s="1"/>
  <c r="AV55" i="30"/>
  <c r="AW38" i="30"/>
  <c r="AV45" i="30"/>
  <c r="AV52" i="30" l="1"/>
  <c r="AW39" i="30"/>
  <c r="AW54" i="30"/>
  <c r="AW44" i="30"/>
  <c r="AW50" i="30" l="1"/>
  <c r="AW51" i="30" s="1"/>
  <c r="AW53" i="30" s="1"/>
  <c r="AW55" i="30"/>
  <c r="AX38" i="30"/>
  <c r="AW45" i="30"/>
  <c r="AW52" i="30" l="1"/>
  <c r="AX39" i="30"/>
  <c r="AX54" i="30"/>
  <c r="AX44" i="30"/>
  <c r="AX50" i="30" l="1"/>
  <c r="AX51" i="30" s="1"/>
  <c r="AX53" i="30" s="1"/>
  <c r="AX55" i="30"/>
  <c r="AY38" i="30"/>
  <c r="AX45" i="30"/>
  <c r="AX52" i="30" l="1"/>
  <c r="AY39" i="30"/>
  <c r="AY54" i="30"/>
  <c r="AY44" i="30"/>
  <c r="AY50" i="30" l="1"/>
  <c r="AY51" i="30" s="1"/>
  <c r="AY53" i="30" s="1"/>
  <c r="AY55" i="30"/>
  <c r="AZ38" i="30"/>
  <c r="AY45" i="30"/>
  <c r="AY52" i="30" l="1"/>
  <c r="AZ39" i="30"/>
  <c r="AZ54" i="30"/>
  <c r="AZ44" i="30"/>
  <c r="AZ50" i="30" l="1"/>
  <c r="AZ51" i="30" s="1"/>
  <c r="AZ53" i="30" s="1"/>
  <c r="AZ55" i="30"/>
  <c r="BA38" i="30"/>
  <c r="AZ45" i="30"/>
  <c r="AZ52" i="30" l="1"/>
  <c r="B31" i="27"/>
  <c r="BA39" i="30"/>
  <c r="BA54" i="30"/>
  <c r="BA44" i="30"/>
  <c r="BB38" i="30" s="1"/>
  <c r="BA50" i="30" l="1"/>
  <c r="BA51" i="30" s="1"/>
  <c r="BB54" i="30" s="1"/>
  <c r="BA55" i="30"/>
  <c r="BB39" i="30"/>
  <c r="BA45" i="30"/>
  <c r="BA52" i="30" l="1"/>
  <c r="BA53" i="30"/>
  <c r="BB50" i="30"/>
  <c r="BB51" i="30" s="1"/>
  <c r="BB55" i="30"/>
  <c r="BB44" i="30"/>
  <c r="BC38" i="30" s="1"/>
  <c r="BB53" i="30" l="1"/>
  <c r="BC54" i="30"/>
  <c r="BC39" i="30"/>
  <c r="BB52" i="30"/>
  <c r="BB45" i="30"/>
  <c r="BC50" i="30" l="1"/>
  <c r="BC52" i="30" s="1"/>
  <c r="BC55" i="30"/>
  <c r="BC44" i="30"/>
  <c r="BD38" i="30" s="1"/>
  <c r="BC51" i="30" l="1"/>
  <c r="BC53" i="30" s="1"/>
  <c r="BD39" i="30"/>
  <c r="BC45" i="30"/>
  <c r="BD54" i="30" l="1"/>
  <c r="BD50" i="30" s="1"/>
  <c r="BD51" i="30" s="1"/>
  <c r="BD44" i="30"/>
  <c r="BE38" i="30" s="1"/>
  <c r="BD55" i="30" l="1"/>
  <c r="BD53" i="30"/>
  <c r="BE54" i="30"/>
  <c r="BD52" i="30"/>
  <c r="BD45" i="30"/>
  <c r="BE50" i="30" l="1"/>
  <c r="BE51" i="30" s="1"/>
  <c r="BE55" i="30"/>
  <c r="BE39" i="30"/>
  <c r="BE44" i="30"/>
  <c r="BF38" i="30" s="1"/>
  <c r="BE53" i="30" l="1"/>
  <c r="BF54" i="30"/>
  <c r="BE52" i="30"/>
  <c r="BE45" i="30"/>
  <c r="BF50" i="30" l="1"/>
  <c r="BF51" i="30" s="1"/>
  <c r="BF55" i="30"/>
  <c r="BF39" i="30"/>
  <c r="BF44" i="30"/>
  <c r="BG38" i="30" s="1"/>
  <c r="BF53" i="30" l="1"/>
  <c r="BG54" i="30"/>
  <c r="BG39" i="30"/>
  <c r="BF52" i="30"/>
  <c r="BF45" i="30"/>
  <c r="BG50" i="30" l="1"/>
  <c r="BG51" i="30" s="1"/>
  <c r="BG55" i="30"/>
  <c r="BG44" i="30"/>
  <c r="BH38" i="30" s="1"/>
  <c r="BG53" i="30" l="1"/>
  <c r="BH54" i="30"/>
  <c r="BG52" i="30"/>
  <c r="BG45" i="30"/>
  <c r="BH50" i="30" l="1"/>
  <c r="BH51" i="30" s="1"/>
  <c r="BH55" i="30"/>
  <c r="BH39" i="30"/>
  <c r="BH44" i="30"/>
  <c r="BI38" i="30" s="1"/>
  <c r="BH53" i="30" l="1"/>
  <c r="BI54" i="30"/>
  <c r="BH52" i="30"/>
  <c r="BH45" i="30"/>
  <c r="BI50" i="30" l="1"/>
  <c r="BI51" i="30" s="1"/>
  <c r="BI55" i="30"/>
  <c r="BI39" i="30"/>
  <c r="BI44" i="30"/>
  <c r="BJ38" i="30" s="1"/>
  <c r="BI53" i="30" l="1"/>
  <c r="BJ54" i="30"/>
  <c r="BI52" i="30"/>
  <c r="BI45" i="30"/>
  <c r="BJ50" i="30" l="1"/>
  <c r="BJ51" i="30" s="1"/>
  <c r="BJ55" i="30"/>
  <c r="BJ39" i="30"/>
  <c r="BJ44" i="30"/>
  <c r="BK38" i="30" s="1"/>
  <c r="BJ53" i="30" l="1"/>
  <c r="BK54" i="30"/>
  <c r="BK39" i="30"/>
  <c r="BJ52" i="30"/>
  <c r="BJ45" i="30"/>
  <c r="BK50" i="30" l="1"/>
  <c r="BK51" i="30" s="1"/>
  <c r="BK55" i="30"/>
  <c r="BK44" i="30"/>
  <c r="BL38" i="30" s="1"/>
  <c r="BK53" i="30" l="1"/>
  <c r="BL54" i="30"/>
  <c r="BK52" i="30"/>
  <c r="BK45" i="30"/>
  <c r="BL50" i="30" l="1"/>
  <c r="BL51" i="30" s="1"/>
  <c r="BL55" i="30"/>
  <c r="BL39" i="30"/>
  <c r="BL44" i="30"/>
  <c r="BM38" i="30" s="1"/>
  <c r="BM44" i="30" l="1"/>
  <c r="BM54" i="30"/>
  <c r="BL53" i="30"/>
  <c r="BL52" i="30"/>
  <c r="B32" i="27"/>
  <c r="BL45" i="30"/>
  <c r="BM50" i="30" l="1"/>
  <c r="BM51" i="30" s="1"/>
  <c r="BM55" i="30"/>
  <c r="BM39" i="30"/>
  <c r="BN38" i="30"/>
  <c r="BM53" i="30" l="1"/>
  <c r="BN54" i="30"/>
  <c r="BN39" i="30"/>
  <c r="BM52" i="30"/>
  <c r="BM45" i="30"/>
  <c r="BN50" i="30" l="1"/>
  <c r="BN51" i="30" s="1"/>
  <c r="BN55" i="30"/>
  <c r="BN44" i="30"/>
  <c r="BO38" i="30" s="1"/>
  <c r="BN53" i="30" l="1"/>
  <c r="BO54" i="30"/>
  <c r="BN52" i="30"/>
  <c r="BN45" i="30"/>
  <c r="BO50" i="30" l="1"/>
  <c r="BO51" i="30" s="1"/>
  <c r="BO55" i="30"/>
  <c r="BO39" i="30"/>
  <c r="BO44" i="30"/>
  <c r="BP38" i="30" s="1"/>
  <c r="BO53" i="30" l="1"/>
  <c r="BP54" i="30"/>
  <c r="BP39" i="30"/>
  <c r="BO52" i="30"/>
  <c r="BO45" i="30"/>
  <c r="BP50" i="30" l="1"/>
  <c r="BP51" i="30" s="1"/>
  <c r="BP55" i="30"/>
  <c r="BP44" i="30"/>
  <c r="BQ38" i="30" s="1"/>
  <c r="BP53" i="30" l="1"/>
  <c r="BQ54" i="30"/>
  <c r="BP52" i="30"/>
  <c r="BP45" i="30"/>
  <c r="BQ50" i="30" l="1"/>
  <c r="BQ51" i="30" s="1"/>
  <c r="BQ55" i="30"/>
  <c r="BQ39" i="30"/>
  <c r="BQ44" i="30"/>
  <c r="BR38" i="30" s="1"/>
  <c r="BQ53" i="30" l="1"/>
  <c r="BR54" i="30"/>
  <c r="BQ52" i="30"/>
  <c r="BQ45" i="30"/>
  <c r="BR50" i="30" l="1"/>
  <c r="BR51" i="30" s="1"/>
  <c r="BR55" i="30"/>
  <c r="BR39" i="30"/>
  <c r="BR44" i="30"/>
  <c r="BS38" i="30" s="1"/>
  <c r="BR53" i="30" l="1"/>
  <c r="BS54" i="30"/>
  <c r="BR52" i="30"/>
  <c r="BR45" i="30"/>
  <c r="BS50" i="30" l="1"/>
  <c r="BS51" i="30" s="1"/>
  <c r="BS55" i="30"/>
  <c r="BS39" i="30"/>
  <c r="BS44" i="30"/>
  <c r="BT38" i="30" s="1"/>
  <c r="BS53" i="30" l="1"/>
  <c r="BT54" i="30"/>
  <c r="BS52" i="30"/>
  <c r="BS45" i="30"/>
  <c r="BT50" i="30" l="1"/>
  <c r="BT51" i="30" s="1"/>
  <c r="BT55" i="30"/>
  <c r="BT39" i="30"/>
  <c r="BT44" i="30"/>
  <c r="BU38" i="30" s="1"/>
  <c r="BT53" i="30" l="1"/>
  <c r="BU54" i="30"/>
  <c r="BT52" i="30"/>
  <c r="BT45" i="30"/>
  <c r="BU50" i="30" l="1"/>
  <c r="BU51" i="30" s="1"/>
  <c r="BU55" i="30"/>
  <c r="BU39" i="30"/>
  <c r="BU44" i="30"/>
  <c r="BV38" i="30" s="1"/>
  <c r="BU53" i="30" l="1"/>
  <c r="BV54" i="30"/>
  <c r="BU52" i="30"/>
  <c r="BU45" i="30"/>
  <c r="BV50" i="30" l="1"/>
  <c r="BV51" i="30" s="1"/>
  <c r="BV55" i="30"/>
  <c r="BV39" i="30"/>
  <c r="BV44" i="30"/>
  <c r="BW38" i="30" s="1"/>
  <c r="BV53" i="30" l="1"/>
  <c r="BW54" i="30"/>
  <c r="BV52" i="30"/>
  <c r="BV45" i="30"/>
  <c r="BW50" i="30" l="1"/>
  <c r="BW51" i="30" s="1"/>
  <c r="BW55" i="30"/>
  <c r="BW39" i="30"/>
  <c r="BW44" i="30"/>
  <c r="BX38" i="30" s="1"/>
  <c r="BW53" i="30" l="1"/>
  <c r="BX54" i="30"/>
  <c r="BW52" i="30"/>
  <c r="BW45" i="30"/>
  <c r="BX50" i="30" l="1"/>
  <c r="BX55" i="30"/>
  <c r="B35" i="27" s="1"/>
  <c r="BX39" i="30"/>
  <c r="BX44" i="30"/>
  <c r="B33" i="27" l="1"/>
  <c r="BX51" i="30"/>
  <c r="BX53" i="30" s="1"/>
  <c r="B18" i="27" s="1"/>
  <c r="BX52" i="30"/>
  <c r="BX45" i="30"/>
  <c r="B11" i="27" s="1"/>
  <c r="B19" i="27" l="1"/>
</calcChain>
</file>

<file path=xl/sharedStrings.xml><?xml version="1.0" encoding="utf-8"?>
<sst xmlns="http://schemas.openxmlformats.org/spreadsheetml/2006/main" count="195" uniqueCount="161">
  <si>
    <t>Cashflow</t>
  </si>
  <si>
    <t>Period Start date</t>
  </si>
  <si>
    <t>Period End Date</t>
  </si>
  <si>
    <t xml:space="preserve"> </t>
  </si>
  <si>
    <t>Benchmark succes</t>
  </si>
  <si>
    <t>Output t.b.v. dashboard</t>
  </si>
  <si>
    <t>Version</t>
  </si>
  <si>
    <t>Date</t>
  </si>
  <si>
    <t>General</t>
  </si>
  <si>
    <t>Start intervention</t>
  </si>
  <si>
    <t>End date intervention</t>
  </si>
  <si>
    <t>Continuous influx (yes:12)</t>
  </si>
  <si>
    <t>Operational</t>
  </si>
  <si>
    <t>Definition target audience</t>
  </si>
  <si>
    <t>Age target audience</t>
  </si>
  <si>
    <t>Outcomes</t>
  </si>
  <si>
    <t>Number of results</t>
  </si>
  <si>
    <t>Result</t>
  </si>
  <si>
    <t>Costs</t>
  </si>
  <si>
    <t>Starting-up costs</t>
  </si>
  <si>
    <t>Year</t>
  </si>
  <si>
    <t>Fixed costs</t>
  </si>
  <si>
    <t>Distribution of participants</t>
  </si>
  <si>
    <t>Year 1</t>
  </si>
  <si>
    <t>Year 2</t>
  </si>
  <si>
    <t>Description</t>
  </si>
  <si>
    <t>Percentage of participants that qualifies</t>
  </si>
  <si>
    <t>Number of participants that qualifies</t>
  </si>
  <si>
    <t>Month</t>
  </si>
  <si>
    <t>Year tracker</t>
  </si>
  <si>
    <t>Quarter tracker</t>
  </si>
  <si>
    <t>Month tracker</t>
  </si>
  <si>
    <t>Cumulative inflow</t>
  </si>
  <si>
    <t>Cumulative outflow</t>
  </si>
  <si>
    <t>Number of participants in intervention 1</t>
  </si>
  <si>
    <t>Inflow participants</t>
  </si>
  <si>
    <t>Outflow participants</t>
  </si>
  <si>
    <t>Financial value</t>
  </si>
  <si>
    <t>Cumulative value</t>
  </si>
  <si>
    <t>Intervention 1 - Result 2</t>
  </si>
  <si>
    <t>Financial</t>
  </si>
  <si>
    <t>Total (per month)</t>
  </si>
  <si>
    <t>Total (cumulative)</t>
  </si>
  <si>
    <t>Totale outcomes (per month)</t>
  </si>
  <si>
    <t>Totale outcomes (cumulative)</t>
  </si>
  <si>
    <t>Cashflow (per month)</t>
  </si>
  <si>
    <t>Cashflow (cumulative)</t>
  </si>
  <si>
    <t>Investments</t>
  </si>
  <si>
    <t>Required investments (revolving - per year)</t>
  </si>
  <si>
    <t>Cumulative investments</t>
  </si>
  <si>
    <t>Cashflows and payouts</t>
  </si>
  <si>
    <t>Outcome payments to SPV</t>
  </si>
  <si>
    <t>Savings Outcome payers</t>
  </si>
  <si>
    <t>Final cash status end month</t>
  </si>
  <si>
    <t>Outcome payments to SPV (cumulative)</t>
  </si>
  <si>
    <t>Savings Outcome payers (cumulative)</t>
  </si>
  <si>
    <t>Net savings Outcome Payers</t>
  </si>
  <si>
    <t>Non-revolving</t>
  </si>
  <si>
    <t>Revolving (yearly)</t>
  </si>
  <si>
    <t>Year 3</t>
  </si>
  <si>
    <t>Year 4</t>
  </si>
  <si>
    <t>Year 5</t>
  </si>
  <si>
    <t>ROI (revolving)</t>
  </si>
  <si>
    <t>IRR (revolving)</t>
  </si>
  <si>
    <t>Year 6</t>
  </si>
  <si>
    <t>Cashflow (Investors)</t>
  </si>
  <si>
    <t>ROI investors (excluding success fee)</t>
  </si>
  <si>
    <t>Cashflow investors (excluding success fee)</t>
  </si>
  <si>
    <t>IRR investors (excluding success fee)</t>
  </si>
  <si>
    <t>Required liquidity per month (working capital 12 months)</t>
  </si>
  <si>
    <t>Actual investments</t>
  </si>
  <si>
    <t>Tranche 3</t>
  </si>
  <si>
    <t>Duration intervention</t>
  </si>
  <si>
    <t>Participants that get provided housing by NGO</t>
  </si>
  <si>
    <t>Conversion from recruitment to participant</t>
  </si>
  <si>
    <t>Total participants per year</t>
  </si>
  <si>
    <t>16-17</t>
  </si>
  <si>
    <t>18+</t>
  </si>
  <si>
    <t>3 priority domains are green, no other domains are red</t>
  </si>
  <si>
    <t>3 priority domains &amp; 1 by choice are green, no other domains are red</t>
  </si>
  <si>
    <t>Expected success rates</t>
  </si>
  <si>
    <t>Recruitment of participants</t>
  </si>
  <si>
    <t>Setup</t>
  </si>
  <si>
    <t>Yearly costs</t>
  </si>
  <si>
    <t>Service delivery with housing (per participant per month)</t>
  </si>
  <si>
    <t>Service delivery without housing (per participant per month)</t>
  </si>
  <si>
    <t>Monitoring and evaluation</t>
  </si>
  <si>
    <t>Costs intermediary</t>
  </si>
  <si>
    <t>Legal costs</t>
  </si>
  <si>
    <t>Unforeseen costs</t>
  </si>
  <si>
    <t>Success fee intermediary</t>
  </si>
  <si>
    <t>Cap on Return on investment (including success fee)</t>
  </si>
  <si>
    <t>Cap on Return on investment</t>
  </si>
  <si>
    <t>Number of participants intervention</t>
  </si>
  <si>
    <t>Intervention - Result 1</t>
  </si>
  <si>
    <t>Expected net success</t>
  </si>
  <si>
    <t>Measured outflow participants</t>
  </si>
  <si>
    <t>Delivery costs</t>
  </si>
  <si>
    <t>Total duration inflow for programme</t>
  </si>
  <si>
    <t>Outcome payments (Result 1)</t>
  </si>
  <si>
    <t>Outcome payments (Result 2)</t>
  </si>
  <si>
    <t>Frequency of outcome payments per year</t>
  </si>
  <si>
    <t>Total upfront investment</t>
  </si>
  <si>
    <t>Investment tranches</t>
  </si>
  <si>
    <t>Cash (beginning of month)</t>
  </si>
  <si>
    <t>Tranche 1</t>
  </si>
  <si>
    <t>Tranche 2</t>
  </si>
  <si>
    <t>Financial payments with success</t>
  </si>
  <si>
    <t>Baseline costs</t>
  </si>
  <si>
    <t>Average social benefits 0-6 months (per month)</t>
  </si>
  <si>
    <t>Average social benefits 6-12 months (per month)</t>
  </si>
  <si>
    <t>Average maternity benefits (total)</t>
  </si>
  <si>
    <t>Assumptions</t>
  </si>
  <si>
    <t>Average payments for imprisoned young people (per month)</t>
  </si>
  <si>
    <t>Average utility tax compensation (per month)</t>
  </si>
  <si>
    <t>Average housing rent compensation (per month)</t>
  </si>
  <si>
    <t>Average duration unemployed (months)</t>
  </si>
  <si>
    <t>Average duration housing support (months)</t>
  </si>
  <si>
    <t>Housing</t>
  </si>
  <si>
    <t>Employment, Education &amp; Training</t>
  </si>
  <si>
    <t>Health &amp; Wellbeing</t>
  </si>
  <si>
    <t>Relationships</t>
  </si>
  <si>
    <t>Positive activities</t>
  </si>
  <si>
    <t>Financial stability</t>
  </si>
  <si>
    <t>16-24, care leavers, or at-risk young people</t>
  </si>
  <si>
    <t>16-24</t>
  </si>
  <si>
    <t>Added duration of education (months)</t>
  </si>
  <si>
    <t>Increased wage value due to additional education (per month)</t>
  </si>
  <si>
    <t>Average cost savings homelessness (per year)</t>
  </si>
  <si>
    <t>Total potential savings per successful participant</t>
  </si>
  <si>
    <t>Savings per successful participant - no housing</t>
  </si>
  <si>
    <t>Average savings per successful participant</t>
  </si>
  <si>
    <t>Average government health expenditure - high</t>
  </si>
  <si>
    <t>Average government health expenditure - low</t>
  </si>
  <si>
    <t>Early motherhood avoided (for girls)</t>
  </si>
  <si>
    <t>Birth rate for girls</t>
  </si>
  <si>
    <t>Savings &amp; Outcome payments (per participant)</t>
  </si>
  <si>
    <t>Female</t>
  </si>
  <si>
    <t>Male</t>
  </si>
  <si>
    <t>Imprisonments avoided</t>
  </si>
  <si>
    <t>Criminality rates</t>
  </si>
  <si>
    <t>Cashflow (SOC)</t>
  </si>
  <si>
    <t>1.0</t>
  </si>
  <si>
    <t>Average duration of imprisonment (months)</t>
  </si>
  <si>
    <t>Income tax rate</t>
  </si>
  <si>
    <t>Returns for intermediary</t>
  </si>
  <si>
    <t>Bonus payments</t>
  </si>
  <si>
    <t>Maximum outcome payments to investors (including success fee)</t>
  </si>
  <si>
    <t>Maximum Success fee</t>
  </si>
  <si>
    <t>Maximum distribution</t>
  </si>
  <si>
    <t>Cashflow intermediary</t>
  </si>
  <si>
    <t>Outcome payments distributed (including success fee)</t>
  </si>
  <si>
    <t>Outcome payments distributed (cumulative; including success fee)</t>
  </si>
  <si>
    <t>Total return Investors</t>
  </si>
  <si>
    <t>Total bonus payments intermediary</t>
  </si>
  <si>
    <t>Note: specify how often participants enter the programme per year. 12 = monthly and assumed to be continuous</t>
  </si>
  <si>
    <t>Note: Yearly tranches are assumed, up to a maximum of 2</t>
  </si>
  <si>
    <t>Note: This data point is currently not used for the model, however could be used in various SOC scenarios and therefore kept in as point of reference</t>
  </si>
  <si>
    <t>06.12.2021</t>
  </si>
  <si>
    <t>SOC CARE LEAVERS CALCULATION MODEL SFNL</t>
  </si>
  <si>
    <r>
      <t xml:space="preserve">This excel is a model-based representation of the SOC and its cashflow in reality. It aims to present a projection of the financial workings of the SOC Care Leavers for intermediaries, outcome payers and investors. Below is a brief explanation of the different tabs and how the model can be used and interpreted.
</t>
    </r>
    <r>
      <rPr>
        <b/>
        <sz val="9"/>
        <color theme="1"/>
        <rFont val="Lato Light"/>
        <family val="2"/>
      </rPr>
      <t xml:space="preserve">Input
</t>
    </r>
    <r>
      <rPr>
        <sz val="9"/>
        <color theme="1"/>
        <rFont val="Lato Light"/>
        <family val="2"/>
      </rPr>
      <t xml:space="preserve">In the inputs, all crucial assumptions and drivers of the model are implemented. All cells that are coloured yellow can be used as inputs for the model and adjusted based as desired by the user of the model. Background on the assumptions that are used in the original version can be found in the main research document on the feasibility of a SOC Care Leavers in Lithuania, that this model is an annex to.
</t>
    </r>
    <r>
      <rPr>
        <b/>
        <sz val="9"/>
        <color theme="1"/>
        <rFont val="Lato Light"/>
        <family val="2"/>
      </rPr>
      <t xml:space="preserve">Operational
</t>
    </r>
    <r>
      <rPr>
        <sz val="9"/>
        <color theme="1"/>
        <rFont val="Lato Light"/>
        <family val="2"/>
      </rPr>
      <t xml:space="preserve">In the operational tab, the operational workings are calculated. Focusing on the participants and the outcomes that they reach. This sheet is fully based on the inputs in the input tab, and nothing should be adjusted here.
</t>
    </r>
    <r>
      <rPr>
        <b/>
        <sz val="9"/>
        <color theme="1"/>
        <rFont val="Lato Light"/>
        <family val="2"/>
      </rPr>
      <t xml:space="preserve">Financial
</t>
    </r>
    <r>
      <rPr>
        <sz val="9"/>
        <color theme="1"/>
        <rFont val="Lato Light"/>
        <family val="2"/>
      </rPr>
      <t xml:space="preserve">In the financial tab, the financial workings are calculated. Here it is not just calculated what the costs and benefits of the SOC are over time, but also the distribution of payments to the SPV/Service providers, SPV/Investors, Intermediary and outcome payers is determined. This sheet is fully based on the inputs in the input tab, and nothing should be adjusted here.
</t>
    </r>
    <r>
      <rPr>
        <b/>
        <sz val="9"/>
        <color theme="1"/>
        <rFont val="Lato Light"/>
        <family val="2"/>
      </rPr>
      <t xml:space="preserve">Output
</t>
    </r>
    <r>
      <rPr>
        <sz val="9"/>
        <color theme="1"/>
        <rFont val="Lato Light"/>
        <family val="2"/>
      </rPr>
      <t xml:space="preserve">The output tab provides the main outputs of the model. Giving an overview of the high level financial parameters, as well as the cashflow and financial returns of investors and bonus payments to intermediaries. This sheet is fully based on the operational and financial workings, and nothing should be adjusted here.
</t>
    </r>
    <r>
      <rPr>
        <b/>
        <sz val="9"/>
        <color theme="1"/>
        <rFont val="Lato Light"/>
        <family val="2"/>
      </rPr>
      <t xml:space="preserve">OP Calculations
</t>
    </r>
    <r>
      <rPr>
        <sz val="9"/>
        <color theme="1"/>
        <rFont val="Lato Light"/>
        <family val="2"/>
      </rPr>
      <t xml:space="preserve">The Outcome Payment (OP) Calculations are an annex to this model and show the potential savings that a value-based calculation would take. These values are currently not used in the model, and the outcome of these could be used in the input tab for the outcome pricing (Input:cell B32) if desired. In the main research document on the feasibility study of a SOC Care Leavers in Lithuania, that this model is an annex to, a full explanation can be found on the value-based pricing strategy.
</t>
    </r>
    <r>
      <rPr>
        <i/>
        <sz val="9"/>
        <color theme="1"/>
        <rFont val="Lato Light"/>
        <family val="2"/>
      </rPr>
      <t>Disclaimer: All projections shown in this model are for illustrative purposes only and based on hypothetical assumptions that may prove to be incorrect. Actual results will differ and may differ substantially from that shown.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</si>
</sst>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 #,##0;[Red]&quot;€&quot;\ \-#,##0"/>
    <numFmt numFmtId="8" formatCode="&quot;€&quot;\ #,##0.00;[Red]&quot;€&quot;\ \-#,##0.00"/>
    <numFmt numFmtId="44" formatCode="_ &quot;€&quot;\ * #,##0.00_ ;_ &quot;€&quot;\ * \-#,##0.00_ ;_ &quot;€&quot;\ * &quot;-&quot;??_ ;_ @_ "/>
    <numFmt numFmtId="164" formatCode="#,##0_0;\(#,##0\);\-_)"/>
    <numFmt numFmtId="165" formatCode="mmm"/>
    <numFmt numFmtId="166" formatCode="[$-413]d/mmm/yy;@"/>
    <numFmt numFmtId="167" formatCode="[$-413]mmm/yy;@"/>
    <numFmt numFmtId="168" formatCode="_ [$€-413]\ * #,##0_ ;_ [$€-413]\ * \-#,##0_ ;_ [$€-413]\ * &quot;-&quot;??_ ;_ @_ "/>
    <numFmt numFmtId="169" formatCode="_ [$€-413]\ * #,##0.0000000_ ;_ [$€-413]\ * \-#,##0.0000000_ ;_ [$€-413]\ * &quot;-&quot;??_ ;_ @_ "/>
    <numFmt numFmtId="170" formatCode="_ &quot;€&quot;\ * #,##0_ ;_ &quot;€&quot;\ * \-#,##0_ ;_ &quot;€&quot;\ * &quot;-&quot;??_ ;_ @_ "/>
    <numFmt numFmtId="171" formatCode="0.0%"/>
    <numFmt numFmtId="172" formatCode="0.0"/>
    <numFmt numFmtId="173" formatCode="&quot;€&quot;\ #,##0"/>
    <numFmt numFmtId="174" formatCode="_-&quot;€&quot;\ * #,##0.00_-;_-&quot;€&quot;\ * #,##0.00\-;_-&quot;€&quot;\ * &quot;-&quot;??_-;_-@_-"/>
    <numFmt numFmtId="175" formatCode="0.000"/>
    <numFmt numFmtId="176" formatCode="&quot;€&quot;\ #,##0.00"/>
  </numFmts>
  <fonts count="21" x14ac:knownFonts="1">
    <font>
      <sz val="11"/>
      <color theme="1"/>
      <name val="Calibri"/>
      <family val="2"/>
      <scheme val="minor"/>
    </font>
    <font>
      <sz val="11"/>
      <color theme="1"/>
      <name val="Calibri"/>
      <family val="2"/>
      <scheme val="minor"/>
    </font>
    <font>
      <sz val="11"/>
      <color rgb="FF000000"/>
      <name val="Calibri"/>
      <family val="2"/>
    </font>
    <font>
      <b/>
      <sz val="11"/>
      <color rgb="FFFA7D00"/>
      <name val="Calibri"/>
      <family val="2"/>
      <scheme val="minor"/>
    </font>
    <font>
      <b/>
      <sz val="9"/>
      <name val="Lato Light"/>
      <family val="2"/>
    </font>
    <font>
      <sz val="9"/>
      <name val="Lato Light"/>
      <family val="2"/>
    </font>
    <font>
      <sz val="9"/>
      <color theme="1"/>
      <name val="Lato Light"/>
      <family val="2"/>
    </font>
    <font>
      <i/>
      <sz val="9"/>
      <color theme="1"/>
      <name val="Lato Light"/>
      <family val="2"/>
    </font>
    <font>
      <sz val="9"/>
      <color rgb="FF000000"/>
      <name val="Lato Light"/>
      <family val="2"/>
    </font>
    <font>
      <b/>
      <sz val="9"/>
      <color rgb="FFFA7D00"/>
      <name val="Lato Light"/>
      <family val="2"/>
    </font>
    <font>
      <b/>
      <sz val="9"/>
      <color theme="1"/>
      <name val="Lato Light"/>
      <family val="2"/>
    </font>
    <font>
      <b/>
      <sz val="9"/>
      <color rgb="FF242729"/>
      <name val="Lato Light"/>
      <family val="2"/>
    </font>
    <font>
      <sz val="8"/>
      <name val="Calibri"/>
      <family val="2"/>
      <scheme val="minor"/>
    </font>
    <font>
      <b/>
      <sz val="9"/>
      <color theme="0"/>
      <name val="Lato Light"/>
      <family val="2"/>
    </font>
    <font>
      <sz val="9"/>
      <color theme="0"/>
      <name val="Lato Light"/>
      <family val="2"/>
    </font>
    <font>
      <sz val="9"/>
      <color theme="1"/>
      <name val="Lato Light"/>
      <family val="2"/>
    </font>
    <font>
      <sz val="9"/>
      <color theme="1"/>
      <name val="Lato Light"/>
      <family val="2"/>
    </font>
    <font>
      <sz val="9"/>
      <color theme="0" tint="-0.34998626667073579"/>
      <name val="Lato Light"/>
      <family val="2"/>
    </font>
    <font>
      <sz val="11"/>
      <color indexed="8"/>
      <name val="Calibri"/>
      <family val="2"/>
    </font>
    <font>
      <sz val="9"/>
      <color rgb="FFFA7D00"/>
      <name val="Lato Light"/>
      <family val="2"/>
    </font>
    <font>
      <u/>
      <sz val="9"/>
      <color rgb="FF000000"/>
      <name val="Lato Light"/>
      <family val="2"/>
    </font>
  </fonts>
  <fills count="10">
    <fill>
      <patternFill patternType="none"/>
    </fill>
    <fill>
      <patternFill patternType="gray125"/>
    </fill>
    <fill>
      <patternFill patternType="solid">
        <fgColor rgb="FFFFFFCC"/>
      </patternFill>
    </fill>
    <fill>
      <patternFill patternType="solid">
        <fgColor rgb="FFF2F2F2"/>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14999847407452621"/>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1" fillId="2" borderId="1" applyNumberFormat="0" applyFont="0" applyAlignment="0" applyProtection="0"/>
    <xf numFmtId="0" fontId="2" fillId="0" borderId="0"/>
    <xf numFmtId="0" fontId="3" fillId="3" borderId="2" applyNumberFormat="0" applyAlignment="0" applyProtection="0"/>
    <xf numFmtId="174" fontId="18" fillId="0" borderId="0" applyFont="0" applyFill="0" applyBorder="0" applyAlignment="0" applyProtection="0"/>
  </cellStyleXfs>
  <cellXfs count="144">
    <xf numFmtId="0" fontId="0" fillId="0" borderId="0" xfId="0"/>
    <xf numFmtId="164" fontId="6" fillId="0" borderId="0" xfId="0" applyNumberFormat="1" applyFont="1"/>
    <xf numFmtId="0" fontId="7" fillId="0" borderId="0" xfId="0" applyFont="1"/>
    <xf numFmtId="0" fontId="7" fillId="6" borderId="0" xfId="0" applyFont="1" applyFill="1"/>
    <xf numFmtId="164" fontId="6" fillId="0" borderId="4" xfId="0" applyNumberFormat="1" applyFont="1" applyBorder="1"/>
    <xf numFmtId="0" fontId="7" fillId="0" borderId="4" xfId="0" applyFont="1" applyBorder="1"/>
    <xf numFmtId="165" fontId="6" fillId="6" borderId="4" xfId="0" applyNumberFormat="1" applyFont="1" applyFill="1" applyBorder="1" applyAlignment="1">
      <alignment horizontal="right"/>
    </xf>
    <xf numFmtId="15" fontId="7" fillId="6" borderId="0" xfId="0" applyNumberFormat="1" applyFont="1" applyFill="1"/>
    <xf numFmtId="0" fontId="6" fillId="5" borderId="0" xfId="0" applyFont="1" applyFill="1"/>
    <xf numFmtId="0" fontId="8" fillId="0" borderId="0" xfId="3" applyFont="1"/>
    <xf numFmtId="0" fontId="6" fillId="0" borderId="0" xfId="0" applyFont="1"/>
    <xf numFmtId="0" fontId="6" fillId="2" borderId="1" xfId="2" applyFont="1"/>
    <xf numFmtId="0" fontId="6" fillId="0" borderId="0" xfId="0" applyFont="1" applyAlignment="1"/>
    <xf numFmtId="0" fontId="8" fillId="0" borderId="0" xfId="3" applyFont="1" applyFill="1"/>
    <xf numFmtId="0" fontId="9" fillId="3" borderId="2" xfId="4" applyFont="1"/>
    <xf numFmtId="14" fontId="8" fillId="2" borderId="1" xfId="2" applyNumberFormat="1" applyFont="1"/>
    <xf numFmtId="14" fontId="6" fillId="0" borderId="0" xfId="0" applyNumberFormat="1" applyFont="1"/>
    <xf numFmtId="164" fontId="7" fillId="6" borderId="4" xfId="0" applyNumberFormat="1" applyFont="1" applyFill="1" applyBorder="1"/>
    <xf numFmtId="9" fontId="6" fillId="2" borderId="1" xfId="1" applyFont="1" applyFill="1" applyBorder="1"/>
    <xf numFmtId="15" fontId="7" fillId="6" borderId="4" xfId="0" applyNumberFormat="1" applyFont="1" applyFill="1" applyBorder="1"/>
    <xf numFmtId="164" fontId="4" fillId="4" borderId="7" xfId="0" applyNumberFormat="1" applyFont="1" applyFill="1" applyBorder="1"/>
    <xf numFmtId="164" fontId="5" fillId="4" borderId="7" xfId="0" applyNumberFormat="1" applyFont="1" applyFill="1" applyBorder="1"/>
    <xf numFmtId="0" fontId="6" fillId="0" borderId="7" xfId="0" applyFont="1" applyBorder="1"/>
    <xf numFmtId="0" fontId="6" fillId="0" borderId="4" xfId="0" applyFont="1" applyBorder="1"/>
    <xf numFmtId="0" fontId="6" fillId="0" borderId="0" xfId="0" applyFont="1" applyBorder="1"/>
    <xf numFmtId="0" fontId="6" fillId="0" borderId="5" xfId="0" applyFont="1" applyBorder="1"/>
    <xf numFmtId="0" fontId="6" fillId="0" borderId="6" xfId="0" applyFont="1" applyBorder="1"/>
    <xf numFmtId="0" fontId="6" fillId="6" borderId="0" xfId="0" applyFont="1" applyFill="1"/>
    <xf numFmtId="0" fontId="6" fillId="6" borderId="4" xfId="0" applyFont="1" applyFill="1" applyBorder="1"/>
    <xf numFmtId="0" fontId="10" fillId="0" borderId="7" xfId="0" applyFont="1" applyBorder="1"/>
    <xf numFmtId="166" fontId="7" fillId="0" borderId="0" xfId="0" applyNumberFormat="1" applyFont="1"/>
    <xf numFmtId="166" fontId="7" fillId="0" borderId="4" xfId="0" applyNumberFormat="1" applyFont="1" applyBorder="1"/>
    <xf numFmtId="167" fontId="7" fillId="0" borderId="4" xfId="0" applyNumberFormat="1" applyFont="1" applyBorder="1"/>
    <xf numFmtId="167" fontId="6" fillId="0" borderId="4" xfId="0" applyNumberFormat="1" applyFont="1" applyBorder="1"/>
    <xf numFmtId="166" fontId="6" fillId="0" borderId="0" xfId="0" applyNumberFormat="1" applyFont="1"/>
    <xf numFmtId="166" fontId="6" fillId="0" borderId="4" xfId="0" applyNumberFormat="1" applyFont="1" applyBorder="1"/>
    <xf numFmtId="0" fontId="10" fillId="0" borderId="8" xfId="0" applyFont="1" applyBorder="1"/>
    <xf numFmtId="167" fontId="6" fillId="6" borderId="4" xfId="0" applyNumberFormat="1" applyFont="1" applyFill="1" applyBorder="1"/>
    <xf numFmtId="166" fontId="6" fillId="6" borderId="0" xfId="0" applyNumberFormat="1" applyFont="1" applyFill="1"/>
    <xf numFmtId="166" fontId="6" fillId="6" borderId="4" xfId="0" applyNumberFormat="1" applyFont="1" applyFill="1" applyBorder="1"/>
    <xf numFmtId="0" fontId="10" fillId="0" borderId="4" xfId="0" applyFont="1" applyBorder="1"/>
    <xf numFmtId="0" fontId="6" fillId="6" borderId="0" xfId="1" applyNumberFormat="1" applyFont="1" applyFill="1"/>
    <xf numFmtId="0" fontId="6" fillId="0" borderId="0" xfId="0" applyNumberFormat="1" applyFont="1"/>
    <xf numFmtId="168" fontId="6" fillId="0" borderId="0" xfId="0" applyNumberFormat="1" applyFont="1"/>
    <xf numFmtId="168" fontId="0" fillId="0" borderId="0" xfId="0" applyNumberFormat="1"/>
    <xf numFmtId="168" fontId="6" fillId="6" borderId="0" xfId="0" applyNumberFormat="1" applyFont="1" applyFill="1"/>
    <xf numFmtId="168" fontId="6" fillId="0" borderId="4" xfId="0" applyNumberFormat="1" applyFont="1" applyBorder="1"/>
    <xf numFmtId="168" fontId="6" fillId="6" borderId="4" xfId="0" applyNumberFormat="1" applyFont="1" applyFill="1" applyBorder="1"/>
    <xf numFmtId="168" fontId="6" fillId="0" borderId="4" xfId="0" applyNumberFormat="1" applyFont="1" applyFill="1" applyBorder="1"/>
    <xf numFmtId="168" fontId="8" fillId="0" borderId="0" xfId="3" applyNumberFormat="1" applyFont="1"/>
    <xf numFmtId="168" fontId="8" fillId="0" borderId="4" xfId="3" applyNumberFormat="1" applyFont="1" applyBorder="1"/>
    <xf numFmtId="168" fontId="10" fillId="0" borderId="4" xfId="0" applyNumberFormat="1" applyFont="1" applyBorder="1"/>
    <xf numFmtId="168" fontId="6" fillId="0" borderId="0" xfId="0" applyNumberFormat="1" applyFont="1" applyBorder="1"/>
    <xf numFmtId="168" fontId="6" fillId="6" borderId="0" xfId="0" applyNumberFormat="1" applyFont="1" applyFill="1" applyBorder="1"/>
    <xf numFmtId="169" fontId="6" fillId="0" borderId="0" xfId="0" applyNumberFormat="1" applyFont="1"/>
    <xf numFmtId="9" fontId="6" fillId="2" borderId="1" xfId="1" applyNumberFormat="1" applyFont="1" applyFill="1" applyBorder="1"/>
    <xf numFmtId="1" fontId="6" fillId="6" borderId="4" xfId="0" applyNumberFormat="1" applyFont="1" applyFill="1" applyBorder="1"/>
    <xf numFmtId="1" fontId="6" fillId="6" borderId="0" xfId="0" applyNumberFormat="1" applyFont="1" applyFill="1" applyBorder="1"/>
    <xf numFmtId="1" fontId="6" fillId="0" borderId="6" xfId="0" applyNumberFormat="1" applyFont="1" applyBorder="1"/>
    <xf numFmtId="0" fontId="11" fillId="0" borderId="4" xfId="0" quotePrefix="1" applyFont="1" applyBorder="1"/>
    <xf numFmtId="169" fontId="6" fillId="0" borderId="4" xfId="0" applyNumberFormat="1" applyFont="1" applyBorder="1"/>
    <xf numFmtId="168" fontId="6" fillId="2" borderId="1" xfId="2" applyNumberFormat="1" applyFont="1"/>
    <xf numFmtId="0" fontId="6" fillId="7" borderId="0" xfId="0" applyFont="1" applyFill="1"/>
    <xf numFmtId="0" fontId="6" fillId="7" borderId="0" xfId="0" applyFont="1" applyFill="1" applyAlignment="1">
      <alignment horizontal="left" indent="1"/>
    </xf>
    <xf numFmtId="0" fontId="10" fillId="7" borderId="4" xfId="0" applyFont="1" applyFill="1" applyBorder="1"/>
    <xf numFmtId="0" fontId="6" fillId="6" borderId="0" xfId="0" applyFont="1" applyFill="1" applyAlignment="1">
      <alignment horizontal="left" indent="3"/>
    </xf>
    <xf numFmtId="1" fontId="6" fillId="0" borderId="7" xfId="0" applyNumberFormat="1" applyFont="1" applyBorder="1"/>
    <xf numFmtId="14" fontId="6" fillId="0" borderId="4" xfId="0" applyNumberFormat="1" applyFont="1" applyBorder="1"/>
    <xf numFmtId="168" fontId="10" fillId="0" borderId="0" xfId="0" applyNumberFormat="1" applyFont="1"/>
    <xf numFmtId="0" fontId="10" fillId="8" borderId="8" xfId="0" applyFont="1" applyFill="1" applyBorder="1"/>
    <xf numFmtId="0" fontId="10" fillId="8" borderId="4" xfId="0" applyFont="1" applyFill="1" applyBorder="1"/>
    <xf numFmtId="9" fontId="9" fillId="3" borderId="2" xfId="4" applyNumberFormat="1" applyFont="1"/>
    <xf numFmtId="0" fontId="6" fillId="2" borderId="1" xfId="2" applyNumberFormat="1" applyFont="1"/>
    <xf numFmtId="1" fontId="8" fillId="2" borderId="1" xfId="2" applyNumberFormat="1" applyFont="1"/>
    <xf numFmtId="0" fontId="6" fillId="8" borderId="8" xfId="0" applyFont="1" applyFill="1" applyBorder="1"/>
    <xf numFmtId="168" fontId="6" fillId="0" borderId="0" xfId="0" applyNumberFormat="1" applyFont="1" applyFill="1" applyBorder="1"/>
    <xf numFmtId="0" fontId="13" fillId="9" borderId="0" xfId="0" applyFont="1" applyFill="1"/>
    <xf numFmtId="0" fontId="14" fillId="9" borderId="0" xfId="0" applyFont="1" applyFill="1"/>
    <xf numFmtId="1" fontId="6" fillId="0" borderId="0" xfId="0" applyNumberFormat="1" applyFont="1" applyBorder="1"/>
    <xf numFmtId="9" fontId="6" fillId="2" borderId="1" xfId="2" applyNumberFormat="1" applyFont="1"/>
    <xf numFmtId="1" fontId="6" fillId="2" borderId="1" xfId="2" applyNumberFormat="1" applyFont="1"/>
    <xf numFmtId="1" fontId="6" fillId="0" borderId="0" xfId="0" applyNumberFormat="1" applyFont="1"/>
    <xf numFmtId="44" fontId="6" fillId="0" borderId="0" xfId="0" applyNumberFormat="1" applyFont="1"/>
    <xf numFmtId="10" fontId="6" fillId="0" borderId="0" xfId="1" applyNumberFormat="1" applyFont="1"/>
    <xf numFmtId="170" fontId="8" fillId="0" borderId="0" xfId="3" applyNumberFormat="1" applyFont="1"/>
    <xf numFmtId="0" fontId="6" fillId="6" borderId="0" xfId="0" applyFont="1" applyFill="1" applyBorder="1"/>
    <xf numFmtId="168" fontId="6" fillId="0" borderId="0" xfId="0" applyNumberFormat="1" applyFont="1" applyFill="1"/>
    <xf numFmtId="10" fontId="6" fillId="0" borderId="0" xfId="0" applyNumberFormat="1" applyFont="1"/>
    <xf numFmtId="0" fontId="6" fillId="0" borderId="0" xfId="0" applyFont="1" applyFill="1"/>
    <xf numFmtId="0" fontId="10" fillId="7" borderId="4" xfId="0" applyFont="1" applyFill="1" applyBorder="1" applyAlignment="1">
      <alignment wrapText="1"/>
    </xf>
    <xf numFmtId="170" fontId="6" fillId="7" borderId="0" xfId="0" applyNumberFormat="1" applyFont="1" applyFill="1"/>
    <xf numFmtId="170" fontId="6" fillId="6" borderId="0" xfId="0" applyNumberFormat="1" applyFont="1" applyFill="1"/>
    <xf numFmtId="170" fontId="10" fillId="8" borderId="4" xfId="0" applyNumberFormat="1" applyFont="1" applyFill="1" applyBorder="1"/>
    <xf numFmtId="170" fontId="6" fillId="8" borderId="8" xfId="0" applyNumberFormat="1" applyFont="1" applyFill="1" applyBorder="1"/>
    <xf numFmtId="0" fontId="6" fillId="7" borderId="4" xfId="0" applyFont="1" applyFill="1" applyBorder="1" applyAlignment="1">
      <alignment wrapText="1"/>
    </xf>
    <xf numFmtId="0" fontId="6" fillId="7" borderId="0" xfId="0" applyFont="1" applyFill="1" applyBorder="1"/>
    <xf numFmtId="171" fontId="6" fillId="0" borderId="0" xfId="0" applyNumberFormat="1" applyFont="1"/>
    <xf numFmtId="170" fontId="6" fillId="0" borderId="0" xfId="0" applyNumberFormat="1" applyFont="1"/>
    <xf numFmtId="44" fontId="6" fillId="5" borderId="0" xfId="0" applyNumberFormat="1" applyFont="1" applyFill="1"/>
    <xf numFmtId="0" fontId="0" fillId="0" borderId="0" xfId="0" applyFill="1"/>
    <xf numFmtId="1" fontId="6" fillId="0" borderId="0" xfId="0" applyNumberFormat="1" applyFont="1" applyFill="1"/>
    <xf numFmtId="170" fontId="6" fillId="0" borderId="0" xfId="0" applyNumberFormat="1" applyFont="1" applyFill="1"/>
    <xf numFmtId="10" fontId="15" fillId="7" borderId="0" xfId="1" applyNumberFormat="1" applyFont="1" applyFill="1"/>
    <xf numFmtId="10" fontId="6" fillId="7" borderId="0" xfId="0" applyNumberFormat="1" applyFont="1" applyFill="1"/>
    <xf numFmtId="0" fontId="6" fillId="0" borderId="0" xfId="0" applyFont="1" applyFill="1" applyBorder="1"/>
    <xf numFmtId="0" fontId="16" fillId="0" borderId="0" xfId="0" applyFont="1"/>
    <xf numFmtId="1" fontId="16" fillId="6" borderId="0" xfId="0" applyNumberFormat="1" applyFont="1" applyFill="1"/>
    <xf numFmtId="0" fontId="6" fillId="0" borderId="3" xfId="0" applyFont="1" applyFill="1" applyBorder="1"/>
    <xf numFmtId="0" fontId="6" fillId="0" borderId="0" xfId="0" applyFont="1" applyAlignment="1">
      <alignment vertical="center"/>
    </xf>
    <xf numFmtId="0" fontId="8" fillId="0" borderId="0" xfId="3" applyFont="1" applyAlignment="1">
      <alignment vertical="center"/>
    </xf>
    <xf numFmtId="9" fontId="8" fillId="0" borderId="0" xfId="1" applyFont="1" applyAlignment="1">
      <alignment vertical="center"/>
    </xf>
    <xf numFmtId="0" fontId="10" fillId="0" borderId="0" xfId="0" applyFont="1" applyAlignment="1">
      <alignment vertical="center" wrapText="1"/>
    </xf>
    <xf numFmtId="0" fontId="6" fillId="0" borderId="4" xfId="0" applyFont="1" applyFill="1" applyBorder="1"/>
    <xf numFmtId="0" fontId="17" fillId="0" borderId="0" xfId="0" applyFont="1"/>
    <xf numFmtId="173" fontId="6" fillId="6" borderId="0" xfId="0" applyNumberFormat="1" applyFont="1" applyFill="1"/>
    <xf numFmtId="0" fontId="7" fillId="0" borderId="0" xfId="0" applyFont="1" applyFill="1"/>
    <xf numFmtId="10" fontId="0" fillId="0" borderId="0" xfId="0" applyNumberFormat="1"/>
    <xf numFmtId="175" fontId="6" fillId="0" borderId="0" xfId="0" applyNumberFormat="1" applyFont="1"/>
    <xf numFmtId="14" fontId="6" fillId="0" borderId="0" xfId="0" applyNumberFormat="1" applyFont="1" applyAlignment="1">
      <alignment horizontal="right"/>
    </xf>
    <xf numFmtId="0" fontId="6" fillId="0" borderId="0" xfId="0" applyFont="1" applyAlignment="1">
      <alignment vertical="top" wrapText="1"/>
    </xf>
    <xf numFmtId="0" fontId="6" fillId="0" borderId="0" xfId="0" applyFont="1" applyAlignment="1">
      <alignment vertical="top"/>
    </xf>
    <xf numFmtId="0" fontId="17" fillId="0" borderId="0" xfId="0" applyFont="1" applyBorder="1"/>
    <xf numFmtId="168" fontId="17" fillId="6" borderId="0" xfId="0" applyNumberFormat="1" applyFont="1" applyFill="1" applyBorder="1"/>
    <xf numFmtId="0" fontId="17" fillId="0" borderId="0" xfId="0" applyFont="1" applyFill="1" applyBorder="1"/>
    <xf numFmtId="6" fontId="6" fillId="0" borderId="0" xfId="0" applyNumberFormat="1" applyFont="1"/>
    <xf numFmtId="172" fontId="16" fillId="0" borderId="0" xfId="1" applyNumberFormat="1" applyFont="1" applyFill="1"/>
    <xf numFmtId="172" fontId="6" fillId="0" borderId="0" xfId="0" applyNumberFormat="1" applyFont="1" applyFill="1"/>
    <xf numFmtId="172" fontId="6" fillId="6" borderId="0" xfId="0" applyNumberFormat="1" applyFont="1" applyFill="1"/>
    <xf numFmtId="172" fontId="6" fillId="6" borderId="0" xfId="1" applyNumberFormat="1" applyFont="1" applyFill="1"/>
    <xf numFmtId="6" fontId="6" fillId="2" borderId="1" xfId="2" applyNumberFormat="1" applyFont="1"/>
    <xf numFmtId="171" fontId="6" fillId="2" borderId="1" xfId="1" applyNumberFormat="1" applyFont="1" applyFill="1" applyBorder="1"/>
    <xf numFmtId="173" fontId="19" fillId="3" borderId="2" xfId="4" applyNumberFormat="1" applyFont="1"/>
    <xf numFmtId="0" fontId="6" fillId="0" borderId="0" xfId="0" applyFont="1" applyAlignment="1">
      <alignment horizontal="right"/>
    </xf>
    <xf numFmtId="0" fontId="0" fillId="0" borderId="0" xfId="0" applyBorder="1"/>
    <xf numFmtId="8" fontId="0" fillId="0" borderId="0" xfId="0" applyNumberFormat="1"/>
    <xf numFmtId="6" fontId="0" fillId="0" borderId="0" xfId="0" applyNumberFormat="1"/>
    <xf numFmtId="176" fontId="6" fillId="2" borderId="1" xfId="1" applyNumberFormat="1" applyFont="1" applyFill="1" applyBorder="1"/>
    <xf numFmtId="1" fontId="6" fillId="2" borderId="1" xfId="1" applyNumberFormat="1" applyFont="1" applyFill="1" applyBorder="1"/>
    <xf numFmtId="0" fontId="20" fillId="0" borderId="0" xfId="3" applyFont="1" applyFill="1"/>
    <xf numFmtId="9" fontId="6" fillId="2" borderId="0" xfId="1" applyFont="1" applyFill="1" applyBorder="1"/>
    <xf numFmtId="176" fontId="6" fillId="0" borderId="0" xfId="1" applyNumberFormat="1" applyFont="1"/>
    <xf numFmtId="176" fontId="6" fillId="0" borderId="0" xfId="0" applyNumberFormat="1" applyFont="1"/>
    <xf numFmtId="0" fontId="10" fillId="0" borderId="0" xfId="0" applyFont="1" applyAlignment="1">
      <alignment horizontal="left"/>
    </xf>
    <xf numFmtId="0" fontId="6" fillId="0" borderId="0" xfId="0" applyFont="1" applyAlignment="1">
      <alignment horizontal="left" vertical="top" wrapText="1"/>
    </xf>
  </cellXfs>
  <cellStyles count="6">
    <cellStyle name="Calculation" xfId="4" builtinId="22"/>
    <cellStyle name="Euro" xfId="5" xr:uid="{7704AB97-10AC-44EC-8B75-D3D33C5CD4E6}"/>
    <cellStyle name="Normal" xfId="0" builtinId="0"/>
    <cellStyle name="Normal 2" xfId="3" xr:uid="{00000000-0005-0000-0000-000006000000}"/>
    <cellStyle name="Note" xfId="2" builtinId="10"/>
    <cellStyle name="Percent" xfId="1" builtinId="5"/>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CCFF"/>
      <color rgb="FFCC99FF"/>
      <color rgb="FFFFFFFF"/>
      <color rgb="FF70AD47"/>
      <color rgb="FF4472C4"/>
      <color rgb="FFFFFF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jorn_vennema_socfin_nl/Documents/Projecten/3.%20Actief/Meten%20is%20weten/Uitbreiding%20online%20tool/rekenmodel/rekenmodel_financiele_business_case_B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put RealtimeIX"/>
      <sheetName val="Input rate card"/>
      <sheetName val="Input interventie"/>
      <sheetName val="Input kosten"/>
      <sheetName val="Tijdslijn en cashflow beschouwd"/>
      <sheetName val="Tijdslijn en cashflow positief"/>
      <sheetName val="Tijdslijn en cashflow verwacht"/>
      <sheetName val="Tijdslijn en cashflow negatief"/>
      <sheetName val="Sanity"/>
      <sheetName val="Dashboard input"/>
      <sheetName val="list interventie"/>
      <sheetName val="Output RealtimeIX"/>
    </sheetNames>
    <sheetDataSet>
      <sheetData sheetId="0"/>
      <sheetData sheetId="1"/>
      <sheetData sheetId="2"/>
      <sheetData sheetId="3">
        <row r="3">
          <cell r="B3">
            <v>0</v>
          </cell>
        </row>
        <row r="4">
          <cell r="B4">
            <v>0</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X39"/>
  <sheetViews>
    <sheetView workbookViewId="0">
      <selection activeCell="A6" sqref="A6:N39"/>
    </sheetView>
  </sheetViews>
  <sheetFormatPr defaultColWidth="9.26953125" defaultRowHeight="11.5" x14ac:dyDescent="0.25"/>
  <cols>
    <col min="1" max="1" width="8.81640625" style="10" customWidth="1"/>
    <col min="2" max="2" width="12" style="10" bestFit="1" customWidth="1"/>
    <col min="3" max="16384" width="9.26953125" style="10"/>
  </cols>
  <sheetData>
    <row r="1" spans="1:24" x14ac:dyDescent="0.25">
      <c r="A1" s="142" t="s">
        <v>159</v>
      </c>
      <c r="B1" s="142"/>
      <c r="C1" s="142"/>
      <c r="D1" s="142"/>
      <c r="E1" s="142"/>
    </row>
    <row r="3" spans="1:24" x14ac:dyDescent="0.25">
      <c r="A3" s="10" t="s">
        <v>6</v>
      </c>
      <c r="B3" s="132" t="s">
        <v>142</v>
      </c>
    </row>
    <row r="4" spans="1:24" x14ac:dyDescent="0.25">
      <c r="A4" s="10" t="s">
        <v>7</v>
      </c>
      <c r="B4" s="118" t="s">
        <v>158</v>
      </c>
    </row>
    <row r="6" spans="1:24" ht="12" customHeight="1" x14ac:dyDescent="0.25">
      <c r="A6" s="143" t="s">
        <v>160</v>
      </c>
      <c r="B6" s="143"/>
      <c r="C6" s="143"/>
      <c r="D6" s="143"/>
      <c r="E6" s="143"/>
      <c r="F6" s="143"/>
      <c r="G6" s="143"/>
      <c r="H6" s="143"/>
      <c r="I6" s="143"/>
      <c r="J6" s="143"/>
      <c r="K6" s="143"/>
      <c r="L6" s="143"/>
      <c r="M6" s="143"/>
      <c r="N6" s="143"/>
      <c r="O6" s="119"/>
      <c r="P6" s="119"/>
      <c r="Q6" s="119"/>
      <c r="R6" s="119"/>
      <c r="S6" s="120"/>
      <c r="T6" s="120"/>
      <c r="U6" s="120"/>
      <c r="V6" s="120"/>
      <c r="W6" s="120"/>
      <c r="X6" s="120"/>
    </row>
    <row r="7" spans="1:24" x14ac:dyDescent="0.25">
      <c r="A7" s="143"/>
      <c r="B7" s="143"/>
      <c r="C7" s="143"/>
      <c r="D7" s="143"/>
      <c r="E7" s="143"/>
      <c r="F7" s="143"/>
      <c r="G7" s="143"/>
      <c r="H7" s="143"/>
      <c r="I7" s="143"/>
      <c r="J7" s="143"/>
      <c r="K7" s="143"/>
      <c r="L7" s="143"/>
      <c r="M7" s="143"/>
      <c r="N7" s="143"/>
      <c r="O7" s="119"/>
      <c r="P7" s="119"/>
      <c r="Q7" s="119"/>
      <c r="R7" s="119"/>
      <c r="S7" s="120"/>
      <c r="T7" s="120"/>
      <c r="U7" s="120"/>
      <c r="V7" s="120"/>
      <c r="W7" s="120"/>
      <c r="X7" s="120"/>
    </row>
    <row r="8" spans="1:24" x14ac:dyDescent="0.25">
      <c r="A8" s="143"/>
      <c r="B8" s="143"/>
      <c r="C8" s="143"/>
      <c r="D8" s="143"/>
      <c r="E8" s="143"/>
      <c r="F8" s="143"/>
      <c r="G8" s="143"/>
      <c r="H8" s="143"/>
      <c r="I8" s="143"/>
      <c r="J8" s="143"/>
      <c r="K8" s="143"/>
      <c r="L8" s="143"/>
      <c r="M8" s="143"/>
      <c r="N8" s="143"/>
      <c r="O8" s="119"/>
      <c r="P8" s="119"/>
      <c r="Q8" s="119"/>
      <c r="R8" s="119"/>
      <c r="S8" s="120"/>
      <c r="T8" s="120"/>
      <c r="U8" s="120"/>
      <c r="V8" s="120"/>
      <c r="W8" s="120"/>
      <c r="X8" s="120"/>
    </row>
    <row r="9" spans="1:24" x14ac:dyDescent="0.25">
      <c r="A9" s="143"/>
      <c r="B9" s="143"/>
      <c r="C9" s="143"/>
      <c r="D9" s="143"/>
      <c r="E9" s="143"/>
      <c r="F9" s="143"/>
      <c r="G9" s="143"/>
      <c r="H9" s="143"/>
      <c r="I9" s="143"/>
      <c r="J9" s="143"/>
      <c r="K9" s="143"/>
      <c r="L9" s="143"/>
      <c r="M9" s="143"/>
      <c r="N9" s="143"/>
      <c r="O9" s="119"/>
      <c r="P9" s="119"/>
      <c r="Q9" s="119"/>
      <c r="R9" s="119"/>
      <c r="S9" s="120"/>
      <c r="T9" s="120"/>
      <c r="U9" s="120"/>
      <c r="V9" s="120"/>
      <c r="W9" s="120"/>
      <c r="X9" s="120"/>
    </row>
    <row r="10" spans="1:24" x14ac:dyDescent="0.25">
      <c r="A10" s="143"/>
      <c r="B10" s="143"/>
      <c r="C10" s="143"/>
      <c r="D10" s="143"/>
      <c r="E10" s="143"/>
      <c r="F10" s="143"/>
      <c r="G10" s="143"/>
      <c r="H10" s="143"/>
      <c r="I10" s="143"/>
      <c r="J10" s="143"/>
      <c r="K10" s="143"/>
      <c r="L10" s="143"/>
      <c r="M10" s="143"/>
      <c r="N10" s="143"/>
      <c r="O10" s="119"/>
      <c r="P10" s="119"/>
      <c r="Q10" s="119"/>
      <c r="R10" s="119"/>
      <c r="S10" s="120"/>
      <c r="T10" s="120"/>
      <c r="U10" s="120"/>
      <c r="V10" s="120"/>
      <c r="W10" s="120"/>
      <c r="X10" s="120"/>
    </row>
    <row r="11" spans="1:24" x14ac:dyDescent="0.25">
      <c r="A11" s="143"/>
      <c r="B11" s="143"/>
      <c r="C11" s="143"/>
      <c r="D11" s="143"/>
      <c r="E11" s="143"/>
      <c r="F11" s="143"/>
      <c r="G11" s="143"/>
      <c r="H11" s="143"/>
      <c r="I11" s="143"/>
      <c r="J11" s="143"/>
      <c r="K11" s="143"/>
      <c r="L11" s="143"/>
      <c r="M11" s="143"/>
      <c r="N11" s="143"/>
      <c r="O11" s="119"/>
      <c r="P11" s="119"/>
      <c r="Q11" s="119"/>
      <c r="R11" s="119"/>
      <c r="S11" s="120"/>
      <c r="T11" s="120"/>
      <c r="U11" s="120"/>
      <c r="V11" s="120"/>
      <c r="W11" s="120"/>
      <c r="X11" s="120"/>
    </row>
    <row r="12" spans="1:24" x14ac:dyDescent="0.25">
      <c r="A12" s="143"/>
      <c r="B12" s="143"/>
      <c r="C12" s="143"/>
      <c r="D12" s="143"/>
      <c r="E12" s="143"/>
      <c r="F12" s="143"/>
      <c r="G12" s="143"/>
      <c r="H12" s="143"/>
      <c r="I12" s="143"/>
      <c r="J12" s="143"/>
      <c r="K12" s="143"/>
      <c r="L12" s="143"/>
      <c r="M12" s="143"/>
      <c r="N12" s="143"/>
      <c r="O12" s="119"/>
      <c r="P12" s="119"/>
      <c r="Q12" s="119"/>
      <c r="R12" s="119"/>
      <c r="S12" s="120"/>
      <c r="T12" s="120"/>
      <c r="U12" s="120"/>
      <c r="V12" s="120"/>
      <c r="W12" s="120"/>
      <c r="X12" s="120"/>
    </row>
    <row r="13" spans="1:24" x14ac:dyDescent="0.25">
      <c r="A13" s="143"/>
      <c r="B13" s="143"/>
      <c r="C13" s="143"/>
      <c r="D13" s="143"/>
      <c r="E13" s="143"/>
      <c r="F13" s="143"/>
      <c r="G13" s="143"/>
      <c r="H13" s="143"/>
      <c r="I13" s="143"/>
      <c r="J13" s="143"/>
      <c r="K13" s="143"/>
      <c r="L13" s="143"/>
      <c r="M13" s="143"/>
      <c r="N13" s="143"/>
      <c r="O13" s="119"/>
      <c r="P13" s="119"/>
      <c r="Q13" s="119"/>
      <c r="R13" s="119"/>
      <c r="S13" s="120"/>
      <c r="T13" s="120"/>
      <c r="U13" s="120"/>
      <c r="V13" s="120"/>
      <c r="W13" s="120"/>
      <c r="X13" s="120"/>
    </row>
    <row r="14" spans="1:24" x14ac:dyDescent="0.25">
      <c r="A14" s="143"/>
      <c r="B14" s="143"/>
      <c r="C14" s="143"/>
      <c r="D14" s="143"/>
      <c r="E14" s="143"/>
      <c r="F14" s="143"/>
      <c r="G14" s="143"/>
      <c r="H14" s="143"/>
      <c r="I14" s="143"/>
      <c r="J14" s="143"/>
      <c r="K14" s="143"/>
      <c r="L14" s="143"/>
      <c r="M14" s="143"/>
      <c r="N14" s="143"/>
      <c r="O14" s="119"/>
      <c r="P14" s="119"/>
      <c r="Q14" s="119"/>
      <c r="R14" s="119"/>
      <c r="S14" s="120"/>
      <c r="T14" s="120"/>
      <c r="U14" s="120"/>
      <c r="V14" s="120"/>
      <c r="W14" s="120"/>
      <c r="X14" s="120"/>
    </row>
    <row r="15" spans="1:24" x14ac:dyDescent="0.25">
      <c r="A15" s="143"/>
      <c r="B15" s="143"/>
      <c r="C15" s="143"/>
      <c r="D15" s="143"/>
      <c r="E15" s="143"/>
      <c r="F15" s="143"/>
      <c r="G15" s="143"/>
      <c r="H15" s="143"/>
      <c r="I15" s="143"/>
      <c r="J15" s="143"/>
      <c r="K15" s="143"/>
      <c r="L15" s="143"/>
      <c r="M15" s="143"/>
      <c r="N15" s="143"/>
      <c r="O15" s="119"/>
      <c r="P15" s="119"/>
      <c r="Q15" s="119"/>
      <c r="R15" s="119"/>
      <c r="S15" s="120"/>
      <c r="T15" s="120"/>
      <c r="U15" s="120"/>
      <c r="V15" s="120"/>
      <c r="W15" s="120"/>
      <c r="X15" s="120"/>
    </row>
    <row r="16" spans="1:24" x14ac:dyDescent="0.25">
      <c r="A16" s="143"/>
      <c r="B16" s="143"/>
      <c r="C16" s="143"/>
      <c r="D16" s="143"/>
      <c r="E16" s="143"/>
      <c r="F16" s="143"/>
      <c r="G16" s="143"/>
      <c r="H16" s="143"/>
      <c r="I16" s="143"/>
      <c r="J16" s="143"/>
      <c r="K16" s="143"/>
      <c r="L16" s="143"/>
      <c r="M16" s="143"/>
      <c r="N16" s="143"/>
      <c r="O16" s="119"/>
      <c r="P16" s="119"/>
      <c r="Q16" s="119"/>
      <c r="R16" s="119"/>
      <c r="S16" s="120"/>
      <c r="T16" s="120"/>
      <c r="U16" s="120"/>
      <c r="V16" s="120"/>
      <c r="W16" s="120"/>
      <c r="X16" s="120"/>
    </row>
    <row r="17" spans="1:24" x14ac:dyDescent="0.25">
      <c r="A17" s="143"/>
      <c r="B17" s="143"/>
      <c r="C17" s="143"/>
      <c r="D17" s="143"/>
      <c r="E17" s="143"/>
      <c r="F17" s="143"/>
      <c r="G17" s="143"/>
      <c r="H17" s="143"/>
      <c r="I17" s="143"/>
      <c r="J17" s="143"/>
      <c r="K17" s="143"/>
      <c r="L17" s="143"/>
      <c r="M17" s="143"/>
      <c r="N17" s="143"/>
      <c r="O17" s="119"/>
      <c r="P17" s="119"/>
      <c r="Q17" s="119"/>
      <c r="R17" s="119"/>
      <c r="S17" s="120"/>
      <c r="T17" s="120"/>
      <c r="U17" s="120"/>
      <c r="V17" s="120"/>
      <c r="W17" s="120"/>
      <c r="X17" s="120"/>
    </row>
    <row r="18" spans="1:24" x14ac:dyDescent="0.25">
      <c r="A18" s="143"/>
      <c r="B18" s="143"/>
      <c r="C18" s="143"/>
      <c r="D18" s="143"/>
      <c r="E18" s="143"/>
      <c r="F18" s="143"/>
      <c r="G18" s="143"/>
      <c r="H18" s="143"/>
      <c r="I18" s="143"/>
      <c r="J18" s="143"/>
      <c r="K18" s="143"/>
      <c r="L18" s="143"/>
      <c r="M18" s="143"/>
      <c r="N18" s="143"/>
      <c r="O18" s="119"/>
      <c r="P18" s="119"/>
      <c r="Q18" s="119"/>
      <c r="R18" s="119"/>
      <c r="S18" s="120"/>
      <c r="T18" s="120"/>
      <c r="U18" s="120"/>
      <c r="V18" s="120"/>
      <c r="W18" s="120"/>
      <c r="X18" s="120"/>
    </row>
    <row r="19" spans="1:24" x14ac:dyDescent="0.25">
      <c r="A19" s="143"/>
      <c r="B19" s="143"/>
      <c r="C19" s="143"/>
      <c r="D19" s="143"/>
      <c r="E19" s="143"/>
      <c r="F19" s="143"/>
      <c r="G19" s="143"/>
      <c r="H19" s="143"/>
      <c r="I19" s="143"/>
      <c r="J19" s="143"/>
      <c r="K19" s="143"/>
      <c r="L19" s="143"/>
      <c r="M19" s="143"/>
      <c r="N19" s="143"/>
      <c r="O19" s="119"/>
      <c r="P19" s="119"/>
      <c r="Q19" s="119"/>
      <c r="R19" s="119"/>
      <c r="S19" s="120"/>
      <c r="T19" s="120"/>
      <c r="U19" s="120"/>
      <c r="V19" s="120"/>
      <c r="W19" s="120"/>
      <c r="X19" s="120"/>
    </row>
    <row r="20" spans="1:24" x14ac:dyDescent="0.25">
      <c r="A20" s="143"/>
      <c r="B20" s="143"/>
      <c r="C20" s="143"/>
      <c r="D20" s="143"/>
      <c r="E20" s="143"/>
      <c r="F20" s="143"/>
      <c r="G20" s="143"/>
      <c r="H20" s="143"/>
      <c r="I20" s="143"/>
      <c r="J20" s="143"/>
      <c r="K20" s="143"/>
      <c r="L20" s="143"/>
      <c r="M20" s="143"/>
      <c r="N20" s="143"/>
      <c r="O20" s="119"/>
      <c r="P20" s="119"/>
      <c r="Q20" s="119"/>
      <c r="R20" s="119"/>
      <c r="S20" s="120"/>
      <c r="T20" s="120"/>
      <c r="U20" s="120"/>
      <c r="V20" s="120"/>
      <c r="W20" s="120"/>
      <c r="X20" s="120"/>
    </row>
    <row r="21" spans="1:24" x14ac:dyDescent="0.25">
      <c r="A21" s="143"/>
      <c r="B21" s="143"/>
      <c r="C21" s="143"/>
      <c r="D21" s="143"/>
      <c r="E21" s="143"/>
      <c r="F21" s="143"/>
      <c r="G21" s="143"/>
      <c r="H21" s="143"/>
      <c r="I21" s="143"/>
      <c r="J21" s="143"/>
      <c r="K21" s="143"/>
      <c r="L21" s="143"/>
      <c r="M21" s="143"/>
      <c r="N21" s="143"/>
      <c r="O21" s="119"/>
      <c r="P21" s="119"/>
      <c r="Q21" s="119"/>
      <c r="R21" s="119"/>
      <c r="S21" s="120"/>
      <c r="T21" s="120"/>
      <c r="U21" s="120"/>
      <c r="V21" s="120"/>
      <c r="W21" s="120"/>
      <c r="X21" s="120"/>
    </row>
    <row r="22" spans="1:24" x14ac:dyDescent="0.25">
      <c r="A22" s="143"/>
      <c r="B22" s="143"/>
      <c r="C22" s="143"/>
      <c r="D22" s="143"/>
      <c r="E22" s="143"/>
      <c r="F22" s="143"/>
      <c r="G22" s="143"/>
      <c r="H22" s="143"/>
      <c r="I22" s="143"/>
      <c r="J22" s="143"/>
      <c r="K22" s="143"/>
      <c r="L22" s="143"/>
      <c r="M22" s="143"/>
      <c r="N22" s="143"/>
      <c r="O22" s="119"/>
      <c r="P22" s="119"/>
      <c r="Q22" s="119"/>
      <c r="R22" s="119"/>
      <c r="S22" s="120"/>
      <c r="T22" s="120"/>
      <c r="U22" s="120"/>
      <c r="V22" s="120"/>
      <c r="W22" s="120"/>
      <c r="X22" s="120"/>
    </row>
    <row r="23" spans="1:24" x14ac:dyDescent="0.25">
      <c r="A23" s="143"/>
      <c r="B23" s="143"/>
      <c r="C23" s="143"/>
      <c r="D23" s="143"/>
      <c r="E23" s="143"/>
      <c r="F23" s="143"/>
      <c r="G23" s="143"/>
      <c r="H23" s="143"/>
      <c r="I23" s="143"/>
      <c r="J23" s="143"/>
      <c r="K23" s="143"/>
      <c r="L23" s="143"/>
      <c r="M23" s="143"/>
      <c r="N23" s="143"/>
      <c r="O23" s="119"/>
      <c r="P23" s="119"/>
      <c r="Q23" s="119"/>
      <c r="R23" s="119"/>
      <c r="S23" s="120"/>
      <c r="T23" s="120"/>
      <c r="U23" s="120"/>
      <c r="V23" s="120"/>
      <c r="W23" s="120"/>
      <c r="X23" s="120"/>
    </row>
    <row r="24" spans="1:24" x14ac:dyDescent="0.25">
      <c r="A24" s="143"/>
      <c r="B24" s="143"/>
      <c r="C24" s="143"/>
      <c r="D24" s="143"/>
      <c r="E24" s="143"/>
      <c r="F24" s="143"/>
      <c r="G24" s="143"/>
      <c r="H24" s="143"/>
      <c r="I24" s="143"/>
      <c r="J24" s="143"/>
      <c r="K24" s="143"/>
      <c r="L24" s="143"/>
      <c r="M24" s="143"/>
      <c r="N24" s="143"/>
      <c r="O24" s="119"/>
      <c r="P24" s="119"/>
      <c r="Q24" s="119"/>
      <c r="R24" s="119"/>
      <c r="S24" s="120"/>
      <c r="T24" s="120"/>
      <c r="U24" s="120"/>
      <c r="V24" s="120"/>
      <c r="W24" s="120"/>
      <c r="X24" s="120"/>
    </row>
    <row r="25" spans="1:24" x14ac:dyDescent="0.25">
      <c r="A25" s="143"/>
      <c r="B25" s="143"/>
      <c r="C25" s="143"/>
      <c r="D25" s="143"/>
      <c r="E25" s="143"/>
      <c r="F25" s="143"/>
      <c r="G25" s="143"/>
      <c r="H25" s="143"/>
      <c r="I25" s="143"/>
      <c r="J25" s="143"/>
      <c r="K25" s="143"/>
      <c r="L25" s="143"/>
      <c r="M25" s="143"/>
      <c r="N25" s="143"/>
      <c r="O25" s="119"/>
      <c r="P25" s="119"/>
      <c r="Q25" s="119"/>
      <c r="R25" s="119"/>
      <c r="S25" s="120"/>
      <c r="T25" s="120"/>
      <c r="U25" s="120"/>
      <c r="V25" s="120"/>
      <c r="W25" s="120"/>
      <c r="X25" s="120"/>
    </row>
    <row r="26" spans="1:24" x14ac:dyDescent="0.25">
      <c r="A26" s="143"/>
      <c r="B26" s="143"/>
      <c r="C26" s="143"/>
      <c r="D26" s="143"/>
      <c r="E26" s="143"/>
      <c r="F26" s="143"/>
      <c r="G26" s="143"/>
      <c r="H26" s="143"/>
      <c r="I26" s="143"/>
      <c r="J26" s="143"/>
      <c r="K26" s="143"/>
      <c r="L26" s="143"/>
      <c r="M26" s="143"/>
      <c r="N26" s="143"/>
      <c r="O26" s="119"/>
      <c r="P26" s="119"/>
      <c r="Q26" s="119"/>
      <c r="R26" s="119"/>
    </row>
    <row r="27" spans="1:24" x14ac:dyDescent="0.25">
      <c r="A27" s="143"/>
      <c r="B27" s="143"/>
      <c r="C27" s="143"/>
      <c r="D27" s="143"/>
      <c r="E27" s="143"/>
      <c r="F27" s="143"/>
      <c r="G27" s="143"/>
      <c r="H27" s="143"/>
      <c r="I27" s="143"/>
      <c r="J27" s="143"/>
      <c r="K27" s="143"/>
      <c r="L27" s="143"/>
      <c r="M27" s="143"/>
      <c r="N27" s="143"/>
      <c r="O27" s="119"/>
      <c r="P27" s="119"/>
      <c r="Q27" s="119"/>
      <c r="R27" s="119"/>
    </row>
    <row r="28" spans="1:24" x14ac:dyDescent="0.25">
      <c r="A28" s="143"/>
      <c r="B28" s="143"/>
      <c r="C28" s="143"/>
      <c r="D28" s="143"/>
      <c r="E28" s="143"/>
      <c r="F28" s="143"/>
      <c r="G28" s="143"/>
      <c r="H28" s="143"/>
      <c r="I28" s="143"/>
      <c r="J28" s="143"/>
      <c r="K28" s="143"/>
      <c r="L28" s="143"/>
      <c r="M28" s="143"/>
      <c r="N28" s="143"/>
      <c r="O28" s="119"/>
      <c r="P28" s="119"/>
      <c r="Q28" s="119"/>
      <c r="R28" s="119"/>
    </row>
    <row r="29" spans="1:24" x14ac:dyDescent="0.25">
      <c r="A29" s="143"/>
      <c r="B29" s="143"/>
      <c r="C29" s="143"/>
      <c r="D29" s="143"/>
      <c r="E29" s="143"/>
      <c r="F29" s="143"/>
      <c r="G29" s="143"/>
      <c r="H29" s="143"/>
      <c r="I29" s="143"/>
      <c r="J29" s="143"/>
      <c r="K29" s="143"/>
      <c r="L29" s="143"/>
      <c r="M29" s="143"/>
      <c r="N29" s="143"/>
      <c r="O29" s="119"/>
      <c r="P29" s="119"/>
      <c r="Q29" s="119"/>
      <c r="R29" s="119"/>
    </row>
    <row r="30" spans="1:24" x14ac:dyDescent="0.25">
      <c r="A30" s="143"/>
      <c r="B30" s="143"/>
      <c r="C30" s="143"/>
      <c r="D30" s="143"/>
      <c r="E30" s="143"/>
      <c r="F30" s="143"/>
      <c r="G30" s="143"/>
      <c r="H30" s="143"/>
      <c r="I30" s="143"/>
      <c r="J30" s="143"/>
      <c r="K30" s="143"/>
      <c r="L30" s="143"/>
      <c r="M30" s="143"/>
      <c r="N30" s="143"/>
      <c r="O30" s="119"/>
      <c r="P30" s="119"/>
      <c r="Q30" s="119"/>
      <c r="R30" s="119"/>
    </row>
    <row r="31" spans="1:24" x14ac:dyDescent="0.25">
      <c r="A31" s="143"/>
      <c r="B31" s="143"/>
      <c r="C31" s="143"/>
      <c r="D31" s="143"/>
      <c r="E31" s="143"/>
      <c r="F31" s="143"/>
      <c r="G31" s="143"/>
      <c r="H31" s="143"/>
      <c r="I31" s="143"/>
      <c r="J31" s="143"/>
      <c r="K31" s="143"/>
      <c r="L31" s="143"/>
      <c r="M31" s="143"/>
      <c r="N31" s="143"/>
      <c r="O31" s="119"/>
      <c r="P31" s="119"/>
      <c r="Q31" s="119"/>
      <c r="R31" s="119"/>
    </row>
    <row r="32" spans="1:24" x14ac:dyDescent="0.25">
      <c r="A32" s="143"/>
      <c r="B32" s="143"/>
      <c r="C32" s="143"/>
      <c r="D32" s="143"/>
      <c r="E32" s="143"/>
      <c r="F32" s="143"/>
      <c r="G32" s="143"/>
      <c r="H32" s="143"/>
      <c r="I32" s="143"/>
      <c r="J32" s="143"/>
      <c r="K32" s="143"/>
      <c r="L32" s="143"/>
      <c r="M32" s="143"/>
      <c r="N32" s="143"/>
      <c r="O32" s="119"/>
      <c r="P32" s="119"/>
      <c r="Q32" s="119"/>
      <c r="R32" s="119"/>
    </row>
    <row r="33" spans="1:18" x14ac:dyDescent="0.25">
      <c r="A33" s="143"/>
      <c r="B33" s="143"/>
      <c r="C33" s="143"/>
      <c r="D33" s="143"/>
      <c r="E33" s="143"/>
      <c r="F33" s="143"/>
      <c r="G33" s="143"/>
      <c r="H33" s="143"/>
      <c r="I33" s="143"/>
      <c r="J33" s="143"/>
      <c r="K33" s="143"/>
      <c r="L33" s="143"/>
      <c r="M33" s="143"/>
      <c r="N33" s="143"/>
      <c r="O33" s="119"/>
      <c r="P33" s="119"/>
      <c r="Q33" s="119"/>
      <c r="R33" s="119"/>
    </row>
    <row r="34" spans="1:18" x14ac:dyDescent="0.25">
      <c r="A34" s="143"/>
      <c r="B34" s="143"/>
      <c r="C34" s="143"/>
      <c r="D34" s="143"/>
      <c r="E34" s="143"/>
      <c r="F34" s="143"/>
      <c r="G34" s="143"/>
      <c r="H34" s="143"/>
      <c r="I34" s="143"/>
      <c r="J34" s="143"/>
      <c r="K34" s="143"/>
      <c r="L34" s="143"/>
      <c r="M34" s="143"/>
      <c r="N34" s="143"/>
    </row>
    <row r="35" spans="1:18" x14ac:dyDescent="0.25">
      <c r="A35" s="143"/>
      <c r="B35" s="143"/>
      <c r="C35" s="143"/>
      <c r="D35" s="143"/>
      <c r="E35" s="143"/>
      <c r="F35" s="143"/>
      <c r="G35" s="143"/>
      <c r="H35" s="143"/>
      <c r="I35" s="143"/>
      <c r="J35" s="143"/>
      <c r="K35" s="143"/>
      <c r="L35" s="143"/>
      <c r="M35" s="143"/>
      <c r="N35" s="143"/>
    </row>
    <row r="36" spans="1:18" x14ac:dyDescent="0.25">
      <c r="A36" s="143"/>
      <c r="B36" s="143"/>
      <c r="C36" s="143"/>
      <c r="D36" s="143"/>
      <c r="E36" s="143"/>
      <c r="F36" s="143"/>
      <c r="G36" s="143"/>
      <c r="H36" s="143"/>
      <c r="I36" s="143"/>
      <c r="J36" s="143"/>
      <c r="K36" s="143"/>
      <c r="L36" s="143"/>
      <c r="M36" s="143"/>
      <c r="N36" s="143"/>
    </row>
    <row r="37" spans="1:18" x14ac:dyDescent="0.25">
      <c r="A37" s="143"/>
      <c r="B37" s="143"/>
      <c r="C37" s="143"/>
      <c r="D37" s="143"/>
      <c r="E37" s="143"/>
      <c r="F37" s="143"/>
      <c r="G37" s="143"/>
      <c r="H37" s="143"/>
      <c r="I37" s="143"/>
      <c r="J37" s="143"/>
      <c r="K37" s="143"/>
      <c r="L37" s="143"/>
      <c r="M37" s="143"/>
      <c r="N37" s="143"/>
    </row>
    <row r="38" spans="1:18" x14ac:dyDescent="0.25">
      <c r="A38" s="143"/>
      <c r="B38" s="143"/>
      <c r="C38" s="143"/>
      <c r="D38" s="143"/>
      <c r="E38" s="143"/>
      <c r="F38" s="143"/>
      <c r="G38" s="143"/>
      <c r="H38" s="143"/>
      <c r="I38" s="143"/>
      <c r="J38" s="143"/>
      <c r="K38" s="143"/>
      <c r="L38" s="143"/>
      <c r="M38" s="143"/>
      <c r="N38" s="143"/>
    </row>
    <row r="39" spans="1:18" x14ac:dyDescent="0.25">
      <c r="A39" s="143"/>
      <c r="B39" s="143"/>
      <c r="C39" s="143"/>
      <c r="D39" s="143"/>
      <c r="E39" s="143"/>
      <c r="F39" s="143"/>
      <c r="G39" s="143"/>
      <c r="H39" s="143"/>
      <c r="I39" s="143"/>
      <c r="J39" s="143"/>
      <c r="K39" s="143"/>
      <c r="L39" s="143"/>
      <c r="M39" s="143"/>
      <c r="N39" s="143"/>
    </row>
  </sheetData>
  <mergeCells count="2">
    <mergeCell ref="A1:E1"/>
    <mergeCell ref="A6:N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4C5B-0043-4C50-8198-30EC384E51FC}">
  <sheetPr>
    <tabColor theme="1" tint="0.34998626667073579"/>
  </sheetPr>
  <dimension ref="A1:W68"/>
  <sheetViews>
    <sheetView topLeftCell="C7" zoomScale="85" zoomScaleNormal="85" workbookViewId="0">
      <selection activeCell="F31" sqref="F31"/>
    </sheetView>
  </sheetViews>
  <sheetFormatPr defaultColWidth="9.26953125" defaultRowHeight="11.5" x14ac:dyDescent="0.25"/>
  <cols>
    <col min="1" max="1" width="55.7265625" style="10" bestFit="1" customWidth="1"/>
    <col min="2" max="2" width="48.7265625" style="10" bestFit="1" customWidth="1"/>
    <col min="3" max="3" width="45.26953125" style="10" bestFit="1" customWidth="1"/>
    <col min="4" max="4" width="41.26953125" style="10" bestFit="1" customWidth="1"/>
    <col min="5" max="5" width="34.26953125" style="10" customWidth="1"/>
    <col min="6" max="6" width="31.26953125" style="10" bestFit="1" customWidth="1"/>
    <col min="7" max="7" width="31.54296875" style="10" bestFit="1" customWidth="1"/>
    <col min="8" max="8" width="17.26953125" style="10" bestFit="1" customWidth="1"/>
    <col min="9" max="9" width="27.7265625" style="10" bestFit="1" customWidth="1"/>
    <col min="10" max="10" width="40.7265625" style="10" bestFit="1" customWidth="1"/>
    <col min="11" max="11" width="31.453125" style="10" bestFit="1" customWidth="1"/>
    <col min="12" max="12" width="14.453125" style="10" customWidth="1"/>
    <col min="13" max="13" width="11.7265625" style="10" customWidth="1"/>
    <col min="14" max="14" width="19.26953125" style="10" bestFit="1" customWidth="1"/>
    <col min="15" max="15" width="20.7265625" style="10" customWidth="1"/>
    <col min="16" max="16" width="9.26953125" style="10"/>
    <col min="17" max="17" width="22.54296875" style="10" bestFit="1" customWidth="1"/>
    <col min="18" max="18" width="64.7265625" style="10" bestFit="1" customWidth="1"/>
    <col min="19" max="16384" width="9.26953125" style="10"/>
  </cols>
  <sheetData>
    <row r="1" spans="1:16" s="8" customFormat="1" x14ac:dyDescent="0.25">
      <c r="A1" s="8" t="s">
        <v>8</v>
      </c>
    </row>
    <row r="2" spans="1:16" ht="11.25" customHeight="1" x14ac:dyDescent="0.25">
      <c r="A2" s="9"/>
      <c r="B2" s="9"/>
    </row>
    <row r="3" spans="1:16" x14ac:dyDescent="0.25">
      <c r="A3" s="9" t="s">
        <v>9</v>
      </c>
      <c r="B3" s="15">
        <v>44927</v>
      </c>
    </row>
    <row r="4" spans="1:16" x14ac:dyDescent="0.25">
      <c r="A4" s="10" t="s">
        <v>98</v>
      </c>
      <c r="B4" s="73">
        <v>48</v>
      </c>
    </row>
    <row r="5" spans="1:16" x14ac:dyDescent="0.25">
      <c r="A5" s="10" t="s">
        <v>72</v>
      </c>
      <c r="B5" s="73">
        <v>12</v>
      </c>
    </row>
    <row r="6" spans="1:16" x14ac:dyDescent="0.25">
      <c r="A6" s="9" t="s">
        <v>10</v>
      </c>
      <c r="B6" s="16">
        <f>EDATE(B3,B4)</f>
        <v>46388</v>
      </c>
    </row>
    <row r="7" spans="1:16" x14ac:dyDescent="0.25">
      <c r="A7" s="10" t="s">
        <v>11</v>
      </c>
      <c r="B7" s="11">
        <v>12</v>
      </c>
      <c r="C7" s="2" t="s">
        <v>155</v>
      </c>
    </row>
    <row r="9" spans="1:16" s="8" customFormat="1" x14ac:dyDescent="0.25">
      <c r="A9" s="8" t="s">
        <v>12</v>
      </c>
    </row>
    <row r="11" spans="1:16" x14ac:dyDescent="0.25">
      <c r="A11" s="10" t="s">
        <v>13</v>
      </c>
      <c r="B11" s="72" t="s">
        <v>124</v>
      </c>
    </row>
    <row r="12" spans="1:16" x14ac:dyDescent="0.25">
      <c r="A12" s="10" t="s">
        <v>14</v>
      </c>
      <c r="B12" s="72" t="s">
        <v>125</v>
      </c>
      <c r="P12" s="9"/>
    </row>
    <row r="13" spans="1:16" x14ac:dyDescent="0.25">
      <c r="P13" s="9"/>
    </row>
    <row r="14" spans="1:16" x14ac:dyDescent="0.25">
      <c r="A14" s="10" t="s">
        <v>73</v>
      </c>
      <c r="B14" s="79">
        <v>0.3</v>
      </c>
      <c r="P14" s="9"/>
    </row>
    <row r="15" spans="1:16" x14ac:dyDescent="0.25">
      <c r="A15" s="10" t="s">
        <v>74</v>
      </c>
      <c r="B15" s="79">
        <v>0.8</v>
      </c>
      <c r="C15" s="2" t="s">
        <v>157</v>
      </c>
      <c r="P15" s="9"/>
    </row>
    <row r="16" spans="1:16" x14ac:dyDescent="0.25">
      <c r="A16" s="10" t="s">
        <v>75</v>
      </c>
      <c r="B16" s="80">
        <v>100</v>
      </c>
      <c r="P16" s="13"/>
    </row>
    <row r="17" spans="1:23" x14ac:dyDescent="0.25">
      <c r="P17" s="13"/>
    </row>
    <row r="18" spans="1:23" x14ac:dyDescent="0.25">
      <c r="B18" s="10" t="s">
        <v>22</v>
      </c>
      <c r="P18" s="13"/>
    </row>
    <row r="19" spans="1:23" x14ac:dyDescent="0.25">
      <c r="A19" s="10" t="s">
        <v>76</v>
      </c>
      <c r="B19" s="18">
        <v>0.4</v>
      </c>
      <c r="C19" s="2" t="s">
        <v>157</v>
      </c>
      <c r="P19" s="13"/>
    </row>
    <row r="20" spans="1:23" x14ac:dyDescent="0.25">
      <c r="A20" s="10" t="s">
        <v>77</v>
      </c>
      <c r="B20" s="18">
        <f>1-B19</f>
        <v>0.6</v>
      </c>
      <c r="C20" s="2" t="s">
        <v>157</v>
      </c>
      <c r="P20" s="13"/>
    </row>
    <row r="21" spans="1:23" x14ac:dyDescent="0.25">
      <c r="A21" s="10" t="s">
        <v>137</v>
      </c>
      <c r="B21" s="18">
        <v>0.5</v>
      </c>
      <c r="C21" s="2" t="s">
        <v>157</v>
      </c>
      <c r="P21" s="13"/>
    </row>
    <row r="22" spans="1:23" x14ac:dyDescent="0.25">
      <c r="A22" s="10" t="s">
        <v>138</v>
      </c>
      <c r="B22" s="18">
        <f>1-B21</f>
        <v>0.5</v>
      </c>
      <c r="C22" s="2" t="s">
        <v>157</v>
      </c>
      <c r="P22" s="13"/>
    </row>
    <row r="24" spans="1:23" s="8" customFormat="1" x14ac:dyDescent="0.25">
      <c r="A24" s="8" t="s">
        <v>15</v>
      </c>
    </row>
    <row r="25" spans="1:23" ht="12.75" customHeight="1" x14ac:dyDescent="0.25"/>
    <row r="26" spans="1:23" x14ac:dyDescent="0.25">
      <c r="A26" s="10" t="s">
        <v>16</v>
      </c>
      <c r="B26" s="11">
        <v>2</v>
      </c>
      <c r="D26" s="12"/>
      <c r="F26" s="12"/>
      <c r="G26" s="12"/>
      <c r="H26" s="12"/>
      <c r="I26" s="12"/>
    </row>
    <row r="28" spans="1:23" x14ac:dyDescent="0.25">
      <c r="A28" s="108" t="s">
        <v>17</v>
      </c>
      <c r="B28" s="109" t="s">
        <v>25</v>
      </c>
      <c r="C28" s="110" t="s">
        <v>26</v>
      </c>
      <c r="D28" s="109" t="s">
        <v>27</v>
      </c>
      <c r="E28" s="109" t="s">
        <v>4</v>
      </c>
      <c r="F28" s="12" t="s">
        <v>80</v>
      </c>
      <c r="G28" s="12"/>
      <c r="H28" s="12"/>
      <c r="I28" s="12"/>
      <c r="J28" s="12"/>
      <c r="K28" s="12"/>
      <c r="S28" s="9"/>
      <c r="T28" s="9"/>
    </row>
    <row r="29" spans="1:23" x14ac:dyDescent="0.25">
      <c r="A29" s="11">
        <v>1</v>
      </c>
      <c r="B29" s="11" t="s">
        <v>79</v>
      </c>
      <c r="C29" s="71">
        <f>B14</f>
        <v>0.3</v>
      </c>
      <c r="D29" s="14">
        <f>C29*$B$16</f>
        <v>30</v>
      </c>
      <c r="E29" s="55">
        <v>0</v>
      </c>
      <c r="F29" s="55">
        <v>0.7</v>
      </c>
      <c r="G29" s="12"/>
      <c r="H29" s="12"/>
      <c r="I29" s="12"/>
      <c r="J29" s="12"/>
      <c r="K29" s="12"/>
      <c r="S29" s="9"/>
      <c r="T29" s="9"/>
    </row>
    <row r="30" spans="1:23" x14ac:dyDescent="0.25">
      <c r="A30" s="11">
        <v>2</v>
      </c>
      <c r="B30" s="11" t="s">
        <v>78</v>
      </c>
      <c r="C30" s="71">
        <f>1-C29</f>
        <v>0.7</v>
      </c>
      <c r="D30" s="14">
        <f>C30*$B$16</f>
        <v>70</v>
      </c>
      <c r="E30" s="55">
        <v>0</v>
      </c>
      <c r="F30" s="55">
        <v>0.7</v>
      </c>
      <c r="G30" s="12"/>
      <c r="H30" s="12"/>
      <c r="I30" s="12"/>
      <c r="J30" s="12"/>
      <c r="K30" s="12"/>
      <c r="S30" s="9"/>
      <c r="T30" s="9"/>
    </row>
    <row r="31" spans="1:23" x14ac:dyDescent="0.25">
      <c r="F31" s="12"/>
      <c r="G31" s="12"/>
      <c r="H31" s="12"/>
      <c r="I31" s="12"/>
      <c r="J31" s="12"/>
      <c r="K31" s="12"/>
      <c r="L31" s="12"/>
      <c r="S31" s="12"/>
      <c r="V31" s="9"/>
      <c r="W31" s="9"/>
    </row>
    <row r="32" spans="1:23" x14ac:dyDescent="0.25">
      <c r="A32" s="10" t="s">
        <v>107</v>
      </c>
      <c r="B32" s="61">
        <v>8500</v>
      </c>
      <c r="F32" s="12"/>
      <c r="G32" s="12"/>
      <c r="H32" s="12"/>
      <c r="I32" s="12"/>
      <c r="J32" s="12"/>
      <c r="K32" s="12"/>
      <c r="L32" s="12"/>
      <c r="S32" s="12"/>
      <c r="V32" s="9"/>
      <c r="W32" s="9"/>
    </row>
    <row r="33" spans="1:23" x14ac:dyDescent="0.25">
      <c r="A33" s="10" t="s">
        <v>101</v>
      </c>
      <c r="B33" s="11">
        <v>1</v>
      </c>
      <c r="F33" s="12"/>
      <c r="G33" s="12"/>
      <c r="H33" s="12"/>
      <c r="I33" s="12"/>
      <c r="J33" s="12"/>
      <c r="K33" s="12"/>
      <c r="L33" s="12"/>
      <c r="S33" s="12"/>
      <c r="V33" s="9"/>
      <c r="W33" s="9"/>
    </row>
    <row r="34" spans="1:23" x14ac:dyDescent="0.25">
      <c r="K34" s="42"/>
      <c r="L34" s="42"/>
    </row>
    <row r="35" spans="1:23" s="8" customFormat="1" x14ac:dyDescent="0.25">
      <c r="A35" s="8" t="s">
        <v>18</v>
      </c>
      <c r="K35" s="98"/>
      <c r="L35" s="98"/>
    </row>
    <row r="36" spans="1:23" x14ac:dyDescent="0.25">
      <c r="K36" s="82"/>
      <c r="L36" s="82"/>
      <c r="V36" s="9"/>
    </row>
    <row r="37" spans="1:23" x14ac:dyDescent="0.25">
      <c r="A37" s="10" t="s">
        <v>84</v>
      </c>
      <c r="B37" s="61">
        <v>700</v>
      </c>
      <c r="C37" s="43">
        <f>400*0.3*B37*12</f>
        <v>1008000</v>
      </c>
      <c r="K37" s="82"/>
      <c r="L37" s="82"/>
      <c r="V37" s="9"/>
    </row>
    <row r="38" spans="1:23" x14ac:dyDescent="0.25">
      <c r="A38" s="10" t="s">
        <v>85</v>
      </c>
      <c r="B38" s="61">
        <v>150</v>
      </c>
      <c r="C38" s="43">
        <f>400*0.7*12*B38</f>
        <v>504000</v>
      </c>
      <c r="K38" s="82"/>
      <c r="L38" s="82"/>
      <c r="V38" s="9"/>
    </row>
    <row r="39" spans="1:23" x14ac:dyDescent="0.25">
      <c r="B39" s="124"/>
      <c r="K39" s="82"/>
      <c r="L39" s="82"/>
      <c r="V39" s="9"/>
    </row>
    <row r="40" spans="1:23" x14ac:dyDescent="0.25">
      <c r="B40" s="10" t="s">
        <v>82</v>
      </c>
      <c r="C40" s="10" t="s">
        <v>83</v>
      </c>
      <c r="K40" s="82"/>
      <c r="L40" s="82"/>
      <c r="V40" s="9"/>
    </row>
    <row r="41" spans="1:23" x14ac:dyDescent="0.25">
      <c r="A41" s="10" t="s">
        <v>81</v>
      </c>
      <c r="B41" s="61">
        <v>20000</v>
      </c>
      <c r="C41" s="61">
        <v>20000</v>
      </c>
      <c r="D41" s="43"/>
      <c r="K41" s="82"/>
      <c r="L41" s="82"/>
    </row>
    <row r="42" spans="1:23" x14ac:dyDescent="0.25">
      <c r="A42" s="10" t="s">
        <v>86</v>
      </c>
      <c r="B42" s="61">
        <v>15000</v>
      </c>
      <c r="C42" s="61">
        <v>20000</v>
      </c>
      <c r="D42" s="43"/>
    </row>
    <row r="43" spans="1:23" x14ac:dyDescent="0.25">
      <c r="A43" s="10" t="s">
        <v>87</v>
      </c>
      <c r="B43" s="61">
        <v>40000</v>
      </c>
      <c r="C43" s="61">
        <v>40000</v>
      </c>
      <c r="D43" s="43"/>
    </row>
    <row r="44" spans="1:23" x14ac:dyDescent="0.25">
      <c r="A44" s="10" t="s">
        <v>88</v>
      </c>
      <c r="B44" s="61">
        <v>40000</v>
      </c>
      <c r="C44" s="61">
        <v>0</v>
      </c>
      <c r="D44" s="43"/>
    </row>
    <row r="45" spans="1:23" x14ac:dyDescent="0.25">
      <c r="A45" s="10" t="s">
        <v>89</v>
      </c>
      <c r="B45" s="61">
        <v>0</v>
      </c>
      <c r="C45" s="61">
        <v>30000</v>
      </c>
      <c r="D45" s="43"/>
    </row>
    <row r="47" spans="1:23" s="8" customFormat="1" x14ac:dyDescent="0.25">
      <c r="A47" s="8" t="s">
        <v>18</v>
      </c>
      <c r="K47" s="98"/>
      <c r="L47" s="98"/>
    </row>
    <row r="49" spans="1:6" x14ac:dyDescent="0.25">
      <c r="A49" s="10" t="s">
        <v>102</v>
      </c>
      <c r="B49" s="136">
        <v>1000000</v>
      </c>
    </row>
    <row r="50" spans="1:6" x14ac:dyDescent="0.25">
      <c r="A50" s="10" t="s">
        <v>103</v>
      </c>
      <c r="B50" s="137">
        <v>2</v>
      </c>
      <c r="C50" s="2" t="s">
        <v>156</v>
      </c>
    </row>
    <row r="52" spans="1:6" x14ac:dyDescent="0.25">
      <c r="A52" s="8" t="s">
        <v>91</v>
      </c>
      <c r="B52" s="71">
        <f>B53+B54</f>
        <v>0.35</v>
      </c>
    </row>
    <row r="53" spans="1:6" x14ac:dyDescent="0.25">
      <c r="A53" s="8" t="s">
        <v>92</v>
      </c>
      <c r="B53" s="55">
        <v>0.35</v>
      </c>
    </row>
    <row r="54" spans="1:6" x14ac:dyDescent="0.25">
      <c r="A54" s="8" t="s">
        <v>90</v>
      </c>
      <c r="B54" s="55">
        <v>0</v>
      </c>
    </row>
    <row r="55" spans="1:6" x14ac:dyDescent="0.25">
      <c r="B55" s="84"/>
      <c r="C55" s="138"/>
      <c r="D55" s="13"/>
      <c r="E55" s="9"/>
      <c r="F55" s="9"/>
    </row>
    <row r="56" spans="1:6" x14ac:dyDescent="0.25">
      <c r="B56" s="97"/>
    </row>
    <row r="57" spans="1:6" x14ac:dyDescent="0.25">
      <c r="A57" s="97"/>
    </row>
    <row r="65" spans="2:2" x14ac:dyDescent="0.25">
      <c r="B65" s="96"/>
    </row>
    <row r="68" spans="2:2" x14ac:dyDescent="0.25">
      <c r="B68" s="96"/>
    </row>
  </sheetData>
  <phoneticPr fontId="12" type="noConversion"/>
  <conditionalFormatting sqref="E4">
    <cfRule type="containsText" dxfId="9" priority="1" operator="containsText" text="TRUE">
      <formula>NOT(ISERROR(SEARCH("TRUE",E4)))</formula>
    </cfRule>
    <cfRule type="containsText" dxfId="8" priority="2" operator="containsText" text="FALSE">
      <formula>NOT(ISERROR(SEARCH("FALSE",E4)))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4E07E-4342-442A-A9CD-DFB66B2ECF89}">
  <sheetPr>
    <tabColor theme="4" tint="-0.249977111117893"/>
  </sheetPr>
  <dimension ref="A1:BZ37"/>
  <sheetViews>
    <sheetView topLeftCell="A13" zoomScaleNormal="100" workbookViewId="0">
      <selection activeCell="F11" sqref="F11"/>
    </sheetView>
  </sheetViews>
  <sheetFormatPr defaultColWidth="9.26953125" defaultRowHeight="14.5" x14ac:dyDescent="0.35"/>
  <cols>
    <col min="1" max="1" width="9.26953125" style="10" bestFit="1" customWidth="1"/>
    <col min="2" max="2" width="26.26953125" style="10" customWidth="1"/>
    <col min="3" max="3" width="1.7265625" style="10" customWidth="1"/>
    <col min="4" max="4" width="7.453125" style="10" bestFit="1" customWidth="1"/>
    <col min="5" max="5" width="1.453125" bestFit="1" customWidth="1"/>
    <col min="6" max="6" width="13.7265625" style="10" bestFit="1" customWidth="1"/>
    <col min="7" max="8" width="10.81640625" style="10" bestFit="1" customWidth="1"/>
    <col min="9" max="9" width="9" style="10" bestFit="1" customWidth="1"/>
    <col min="10" max="10" width="10.81640625" style="10" bestFit="1" customWidth="1"/>
    <col min="11" max="11" width="11.1796875" style="10" bestFit="1" customWidth="1"/>
    <col min="12" max="12" width="10.453125" style="10" bestFit="1" customWidth="1"/>
    <col min="13" max="13" width="11" style="10" bestFit="1" customWidth="1"/>
    <col min="14" max="15" width="9.7265625" style="10" bestFit="1" customWidth="1"/>
    <col min="16" max="16" width="11" style="10" bestFit="1" customWidth="1"/>
    <col min="17" max="22" width="9.7265625" style="10" bestFit="1" customWidth="1"/>
    <col min="23" max="23" width="11.1796875" style="10" bestFit="1" customWidth="1"/>
    <col min="24" max="24" width="9.7265625" style="10" bestFit="1" customWidth="1"/>
    <col min="25" max="25" width="11" style="10" bestFit="1" customWidth="1"/>
    <col min="26" max="26" width="9.7265625" style="10" bestFit="1" customWidth="1"/>
    <col min="27" max="27" width="10.453125" style="10" bestFit="1" customWidth="1"/>
    <col min="28" max="28" width="11" style="10" bestFit="1" customWidth="1"/>
    <col min="29" max="29" width="10.453125" style="10" bestFit="1" customWidth="1"/>
    <col min="30" max="77" width="11.26953125" style="10" bestFit="1" customWidth="1"/>
    <col min="78" max="78" width="10.7265625" style="10" bestFit="1" customWidth="1"/>
    <col min="79" max="16384" width="9.26953125" style="10"/>
  </cols>
  <sheetData>
    <row r="1" spans="1:78" s="21" customFormat="1" ht="12" thickBot="1" x14ac:dyDescent="0.3">
      <c r="A1" s="20"/>
      <c r="B1" s="20" t="s">
        <v>12</v>
      </c>
      <c r="C1" s="20"/>
      <c r="F1" s="21">
        <v>1</v>
      </c>
      <c r="G1" s="21">
        <f t="shared" ref="G1:BM1" si="0">F1+1</f>
        <v>2</v>
      </c>
      <c r="H1" s="21">
        <f t="shared" si="0"/>
        <v>3</v>
      </c>
      <c r="I1" s="21">
        <f t="shared" si="0"/>
        <v>4</v>
      </c>
      <c r="J1" s="21">
        <f t="shared" si="0"/>
        <v>5</v>
      </c>
      <c r="K1" s="21">
        <f t="shared" si="0"/>
        <v>6</v>
      </c>
      <c r="L1" s="21">
        <f t="shared" si="0"/>
        <v>7</v>
      </c>
      <c r="M1" s="21">
        <f t="shared" si="0"/>
        <v>8</v>
      </c>
      <c r="N1" s="21">
        <f t="shared" si="0"/>
        <v>9</v>
      </c>
      <c r="O1" s="21">
        <f t="shared" si="0"/>
        <v>10</v>
      </c>
      <c r="P1" s="21">
        <f t="shared" si="0"/>
        <v>11</v>
      </c>
      <c r="Q1" s="21">
        <f t="shared" si="0"/>
        <v>12</v>
      </c>
      <c r="R1" s="21">
        <f>Q1+1</f>
        <v>13</v>
      </c>
      <c r="S1" s="21">
        <f t="shared" si="0"/>
        <v>14</v>
      </c>
      <c r="T1" s="21">
        <f t="shared" si="0"/>
        <v>15</v>
      </c>
      <c r="U1" s="21">
        <f t="shared" si="0"/>
        <v>16</v>
      </c>
      <c r="V1" s="21">
        <f t="shared" si="0"/>
        <v>17</v>
      </c>
      <c r="W1" s="21">
        <f t="shared" si="0"/>
        <v>18</v>
      </c>
      <c r="X1" s="21">
        <f t="shared" si="0"/>
        <v>19</v>
      </c>
      <c r="Y1" s="21">
        <f t="shared" si="0"/>
        <v>20</v>
      </c>
      <c r="Z1" s="21">
        <f t="shared" si="0"/>
        <v>21</v>
      </c>
      <c r="AA1" s="21">
        <f t="shared" si="0"/>
        <v>22</v>
      </c>
      <c r="AB1" s="21">
        <f t="shared" si="0"/>
        <v>23</v>
      </c>
      <c r="AC1" s="21">
        <f t="shared" si="0"/>
        <v>24</v>
      </c>
      <c r="AD1" s="21">
        <f>AC1+1</f>
        <v>25</v>
      </c>
      <c r="AE1" s="21">
        <f t="shared" si="0"/>
        <v>26</v>
      </c>
      <c r="AF1" s="21">
        <f t="shared" si="0"/>
        <v>27</v>
      </c>
      <c r="AG1" s="21">
        <f t="shared" si="0"/>
        <v>28</v>
      </c>
      <c r="AH1" s="21">
        <f t="shared" si="0"/>
        <v>29</v>
      </c>
      <c r="AI1" s="21">
        <f t="shared" si="0"/>
        <v>30</v>
      </c>
      <c r="AJ1" s="21">
        <f t="shared" si="0"/>
        <v>31</v>
      </c>
      <c r="AK1" s="21">
        <f t="shared" si="0"/>
        <v>32</v>
      </c>
      <c r="AL1" s="21">
        <f t="shared" si="0"/>
        <v>33</v>
      </c>
      <c r="AM1" s="21">
        <f t="shared" si="0"/>
        <v>34</v>
      </c>
      <c r="AN1" s="21">
        <f t="shared" si="0"/>
        <v>35</v>
      </c>
      <c r="AO1" s="21">
        <f t="shared" si="0"/>
        <v>36</v>
      </c>
      <c r="AP1" s="21">
        <f>AO1+1</f>
        <v>37</v>
      </c>
      <c r="AQ1" s="21">
        <f t="shared" si="0"/>
        <v>38</v>
      </c>
      <c r="AR1" s="21">
        <f t="shared" si="0"/>
        <v>39</v>
      </c>
      <c r="AS1" s="21">
        <f t="shared" si="0"/>
        <v>40</v>
      </c>
      <c r="AT1" s="21">
        <f t="shared" si="0"/>
        <v>41</v>
      </c>
      <c r="AU1" s="21">
        <f t="shared" si="0"/>
        <v>42</v>
      </c>
      <c r="AV1" s="21">
        <f t="shared" si="0"/>
        <v>43</v>
      </c>
      <c r="AW1" s="21">
        <f t="shared" si="0"/>
        <v>44</v>
      </c>
      <c r="AX1" s="21">
        <f t="shared" si="0"/>
        <v>45</v>
      </c>
      <c r="AY1" s="21">
        <f t="shared" si="0"/>
        <v>46</v>
      </c>
      <c r="AZ1" s="21">
        <f t="shared" si="0"/>
        <v>47</v>
      </c>
      <c r="BA1" s="21">
        <f t="shared" si="0"/>
        <v>48</v>
      </c>
      <c r="BB1" s="21">
        <f>BA1+1</f>
        <v>49</v>
      </c>
      <c r="BC1" s="21">
        <f t="shared" si="0"/>
        <v>50</v>
      </c>
      <c r="BD1" s="21">
        <f t="shared" si="0"/>
        <v>51</v>
      </c>
      <c r="BE1" s="21">
        <f t="shared" si="0"/>
        <v>52</v>
      </c>
      <c r="BF1" s="21">
        <f t="shared" si="0"/>
        <v>53</v>
      </c>
      <c r="BG1" s="21">
        <f t="shared" si="0"/>
        <v>54</v>
      </c>
      <c r="BH1" s="21">
        <f t="shared" si="0"/>
        <v>55</v>
      </c>
      <c r="BI1" s="21">
        <f t="shared" si="0"/>
        <v>56</v>
      </c>
      <c r="BJ1" s="21">
        <f t="shared" si="0"/>
        <v>57</v>
      </c>
      <c r="BK1" s="21">
        <f t="shared" si="0"/>
        <v>58</v>
      </c>
      <c r="BL1" s="21">
        <f t="shared" si="0"/>
        <v>59</v>
      </c>
      <c r="BM1" s="21">
        <f t="shared" si="0"/>
        <v>60</v>
      </c>
      <c r="BN1" s="21">
        <f>BM1+1</f>
        <v>61</v>
      </c>
      <c r="BO1" s="21">
        <f t="shared" ref="BO1:BP1" si="1">BN1+1</f>
        <v>62</v>
      </c>
      <c r="BP1" s="21">
        <f t="shared" si="1"/>
        <v>63</v>
      </c>
      <c r="BQ1" s="21">
        <f t="shared" ref="BQ1:BR1" si="2">BP1+1</f>
        <v>64</v>
      </c>
      <c r="BR1" s="21">
        <f t="shared" si="2"/>
        <v>65</v>
      </c>
      <c r="BS1" s="21">
        <f t="shared" ref="BS1:BT1" si="3">BR1+1</f>
        <v>66</v>
      </c>
      <c r="BT1" s="21">
        <f t="shared" si="3"/>
        <v>67</v>
      </c>
      <c r="BU1" s="21">
        <f t="shared" ref="BU1:BV1" si="4">BT1+1</f>
        <v>68</v>
      </c>
      <c r="BV1" s="21">
        <f t="shared" si="4"/>
        <v>69</v>
      </c>
      <c r="BW1" s="21">
        <f t="shared" ref="BW1" si="5">BV1+1</f>
        <v>70</v>
      </c>
      <c r="BX1" s="21">
        <f t="shared" ref="BX1" si="6">BW1+1</f>
        <v>71</v>
      </c>
      <c r="BY1" s="21">
        <f t="shared" ref="BY1:BZ1" si="7">BX1+1</f>
        <v>72</v>
      </c>
      <c r="BZ1" s="21">
        <f t="shared" si="7"/>
        <v>73</v>
      </c>
    </row>
    <row r="2" spans="1:78" s="1" customFormat="1" ht="11.5" x14ac:dyDescent="0.25">
      <c r="B2" s="2" t="s">
        <v>20</v>
      </c>
      <c r="C2" s="2"/>
      <c r="F2" s="3">
        <f>YEAR(F7)</f>
        <v>2023</v>
      </c>
      <c r="G2" s="3">
        <f t="shared" ref="G2:BN2" si="8">YEAR(G7)</f>
        <v>2023</v>
      </c>
      <c r="H2" s="3">
        <f t="shared" si="8"/>
        <v>2023</v>
      </c>
      <c r="I2" s="3">
        <f t="shared" si="8"/>
        <v>2023</v>
      </c>
      <c r="J2" s="3">
        <f t="shared" si="8"/>
        <v>2023</v>
      </c>
      <c r="K2" s="3">
        <f t="shared" si="8"/>
        <v>2023</v>
      </c>
      <c r="L2" s="3">
        <f t="shared" si="8"/>
        <v>2023</v>
      </c>
      <c r="M2" s="3">
        <f t="shared" si="8"/>
        <v>2023</v>
      </c>
      <c r="N2" s="3">
        <f t="shared" si="8"/>
        <v>2023</v>
      </c>
      <c r="O2" s="3">
        <f t="shared" si="8"/>
        <v>2023</v>
      </c>
      <c r="P2" s="3">
        <f t="shared" si="8"/>
        <v>2023</v>
      </c>
      <c r="Q2" s="3">
        <f t="shared" si="8"/>
        <v>2023</v>
      </c>
      <c r="R2" s="3">
        <f t="shared" si="8"/>
        <v>2024</v>
      </c>
      <c r="S2" s="3">
        <f t="shared" si="8"/>
        <v>2024</v>
      </c>
      <c r="T2" s="3">
        <f t="shared" si="8"/>
        <v>2024</v>
      </c>
      <c r="U2" s="3">
        <f t="shared" si="8"/>
        <v>2024</v>
      </c>
      <c r="V2" s="3">
        <f t="shared" si="8"/>
        <v>2024</v>
      </c>
      <c r="W2" s="3">
        <f t="shared" si="8"/>
        <v>2024</v>
      </c>
      <c r="X2" s="3">
        <f t="shared" si="8"/>
        <v>2024</v>
      </c>
      <c r="Y2" s="3">
        <f t="shared" si="8"/>
        <v>2024</v>
      </c>
      <c r="Z2" s="3">
        <f t="shared" si="8"/>
        <v>2024</v>
      </c>
      <c r="AA2" s="3">
        <f t="shared" si="8"/>
        <v>2024</v>
      </c>
      <c r="AB2" s="3">
        <f t="shared" si="8"/>
        <v>2024</v>
      </c>
      <c r="AC2" s="3">
        <f t="shared" si="8"/>
        <v>2024</v>
      </c>
      <c r="AD2" s="3">
        <f t="shared" si="8"/>
        <v>2025</v>
      </c>
      <c r="AE2" s="3">
        <f t="shared" si="8"/>
        <v>2025</v>
      </c>
      <c r="AF2" s="3">
        <f t="shared" si="8"/>
        <v>2025</v>
      </c>
      <c r="AG2" s="3">
        <f t="shared" si="8"/>
        <v>2025</v>
      </c>
      <c r="AH2" s="3">
        <f t="shared" si="8"/>
        <v>2025</v>
      </c>
      <c r="AI2" s="3">
        <f t="shared" si="8"/>
        <v>2025</v>
      </c>
      <c r="AJ2" s="3">
        <f t="shared" si="8"/>
        <v>2025</v>
      </c>
      <c r="AK2" s="3">
        <f t="shared" si="8"/>
        <v>2025</v>
      </c>
      <c r="AL2" s="3">
        <f t="shared" si="8"/>
        <v>2025</v>
      </c>
      <c r="AM2" s="3">
        <f t="shared" si="8"/>
        <v>2025</v>
      </c>
      <c r="AN2" s="3">
        <f t="shared" si="8"/>
        <v>2025</v>
      </c>
      <c r="AO2" s="3">
        <f t="shared" si="8"/>
        <v>2025</v>
      </c>
      <c r="AP2" s="3">
        <f t="shared" si="8"/>
        <v>2026</v>
      </c>
      <c r="AQ2" s="3">
        <f t="shared" si="8"/>
        <v>2026</v>
      </c>
      <c r="AR2" s="3">
        <f t="shared" si="8"/>
        <v>2026</v>
      </c>
      <c r="AS2" s="3">
        <f t="shared" si="8"/>
        <v>2026</v>
      </c>
      <c r="AT2" s="3">
        <f t="shared" si="8"/>
        <v>2026</v>
      </c>
      <c r="AU2" s="3">
        <f t="shared" si="8"/>
        <v>2026</v>
      </c>
      <c r="AV2" s="3">
        <f t="shared" si="8"/>
        <v>2026</v>
      </c>
      <c r="AW2" s="3">
        <f t="shared" si="8"/>
        <v>2026</v>
      </c>
      <c r="AX2" s="3">
        <f t="shared" si="8"/>
        <v>2026</v>
      </c>
      <c r="AY2" s="3">
        <f t="shared" si="8"/>
        <v>2026</v>
      </c>
      <c r="AZ2" s="3">
        <f t="shared" si="8"/>
        <v>2026</v>
      </c>
      <c r="BA2" s="3">
        <f t="shared" si="8"/>
        <v>2026</v>
      </c>
      <c r="BB2" s="3">
        <f t="shared" si="8"/>
        <v>2027</v>
      </c>
      <c r="BC2" s="3">
        <f t="shared" si="8"/>
        <v>2027</v>
      </c>
      <c r="BD2" s="3">
        <f t="shared" si="8"/>
        <v>2027</v>
      </c>
      <c r="BE2" s="3">
        <f t="shared" si="8"/>
        <v>2027</v>
      </c>
      <c r="BF2" s="3">
        <f t="shared" si="8"/>
        <v>2027</v>
      </c>
      <c r="BG2" s="3">
        <f t="shared" si="8"/>
        <v>2027</v>
      </c>
      <c r="BH2" s="3">
        <f t="shared" si="8"/>
        <v>2027</v>
      </c>
      <c r="BI2" s="3">
        <f t="shared" si="8"/>
        <v>2027</v>
      </c>
      <c r="BJ2" s="3">
        <f t="shared" si="8"/>
        <v>2027</v>
      </c>
      <c r="BK2" s="3">
        <f t="shared" si="8"/>
        <v>2027</v>
      </c>
      <c r="BL2" s="3">
        <f t="shared" si="8"/>
        <v>2027</v>
      </c>
      <c r="BM2" s="3">
        <f t="shared" si="8"/>
        <v>2027</v>
      </c>
      <c r="BN2" s="3">
        <f t="shared" si="8"/>
        <v>2028</v>
      </c>
      <c r="BO2" s="3">
        <f t="shared" ref="BO2:BV2" si="9">YEAR(BO7)</f>
        <v>2028</v>
      </c>
      <c r="BP2" s="3">
        <f t="shared" si="9"/>
        <v>2028</v>
      </c>
      <c r="BQ2" s="3">
        <f t="shared" si="9"/>
        <v>2028</v>
      </c>
      <c r="BR2" s="3">
        <f t="shared" si="9"/>
        <v>2028</v>
      </c>
      <c r="BS2" s="3">
        <f t="shared" si="9"/>
        <v>2028</v>
      </c>
      <c r="BT2" s="3">
        <f t="shared" si="9"/>
        <v>2028</v>
      </c>
      <c r="BU2" s="3">
        <f t="shared" si="9"/>
        <v>2028</v>
      </c>
      <c r="BV2" s="3">
        <f t="shared" si="9"/>
        <v>2028</v>
      </c>
      <c r="BW2" s="3">
        <f t="shared" ref="BW2:BY2" si="10">YEAR(BW7)</f>
        <v>2028</v>
      </c>
      <c r="BX2" s="3">
        <f t="shared" si="10"/>
        <v>2028</v>
      </c>
      <c r="BY2" s="3">
        <f t="shared" si="10"/>
        <v>2028</v>
      </c>
      <c r="BZ2" s="3">
        <f t="shared" ref="BZ2" si="11">YEAR(BZ7)</f>
        <v>2029</v>
      </c>
    </row>
    <row r="3" spans="1:78" s="1" customFormat="1" ht="11.5" x14ac:dyDescent="0.25">
      <c r="A3" s="4"/>
      <c r="B3" s="5" t="s">
        <v>28</v>
      </c>
      <c r="C3" s="5"/>
      <c r="D3" s="4"/>
      <c r="E3" s="4"/>
      <c r="F3" s="6">
        <f t="shared" ref="F3:BN3" si="12">F7</f>
        <v>44927</v>
      </c>
      <c r="G3" s="6">
        <f t="shared" si="12"/>
        <v>44958</v>
      </c>
      <c r="H3" s="6">
        <f t="shared" si="12"/>
        <v>44986</v>
      </c>
      <c r="I3" s="6">
        <f t="shared" si="12"/>
        <v>45017</v>
      </c>
      <c r="J3" s="6">
        <f t="shared" si="12"/>
        <v>45047</v>
      </c>
      <c r="K3" s="6">
        <f t="shared" si="12"/>
        <v>45078</v>
      </c>
      <c r="L3" s="6">
        <f t="shared" si="12"/>
        <v>45108</v>
      </c>
      <c r="M3" s="6">
        <f t="shared" si="12"/>
        <v>45139</v>
      </c>
      <c r="N3" s="6">
        <f t="shared" si="12"/>
        <v>45170</v>
      </c>
      <c r="O3" s="6">
        <f t="shared" si="12"/>
        <v>45200</v>
      </c>
      <c r="P3" s="6">
        <f t="shared" si="12"/>
        <v>45231</v>
      </c>
      <c r="Q3" s="6">
        <f t="shared" si="12"/>
        <v>45261</v>
      </c>
      <c r="R3" s="6">
        <f t="shared" si="12"/>
        <v>45292</v>
      </c>
      <c r="S3" s="6">
        <f t="shared" si="12"/>
        <v>45323</v>
      </c>
      <c r="T3" s="6">
        <f t="shared" si="12"/>
        <v>45352</v>
      </c>
      <c r="U3" s="6">
        <f t="shared" si="12"/>
        <v>45383</v>
      </c>
      <c r="V3" s="6">
        <f t="shared" si="12"/>
        <v>45413</v>
      </c>
      <c r="W3" s="6">
        <f t="shared" si="12"/>
        <v>45444</v>
      </c>
      <c r="X3" s="6">
        <f t="shared" si="12"/>
        <v>45474</v>
      </c>
      <c r="Y3" s="6">
        <f t="shared" si="12"/>
        <v>45505</v>
      </c>
      <c r="Z3" s="6">
        <f t="shared" si="12"/>
        <v>45536</v>
      </c>
      <c r="AA3" s="6">
        <f t="shared" si="12"/>
        <v>45566</v>
      </c>
      <c r="AB3" s="6">
        <f t="shared" si="12"/>
        <v>45597</v>
      </c>
      <c r="AC3" s="6">
        <f t="shared" si="12"/>
        <v>45627</v>
      </c>
      <c r="AD3" s="6">
        <f t="shared" si="12"/>
        <v>45658</v>
      </c>
      <c r="AE3" s="6">
        <f t="shared" si="12"/>
        <v>45689</v>
      </c>
      <c r="AF3" s="6">
        <f t="shared" si="12"/>
        <v>45717</v>
      </c>
      <c r="AG3" s="6">
        <f t="shared" si="12"/>
        <v>45748</v>
      </c>
      <c r="AH3" s="6">
        <f t="shared" si="12"/>
        <v>45778</v>
      </c>
      <c r="AI3" s="6">
        <f t="shared" si="12"/>
        <v>45809</v>
      </c>
      <c r="AJ3" s="6">
        <f t="shared" si="12"/>
        <v>45839</v>
      </c>
      <c r="AK3" s="6">
        <f t="shared" si="12"/>
        <v>45870</v>
      </c>
      <c r="AL3" s="6">
        <f t="shared" si="12"/>
        <v>45901</v>
      </c>
      <c r="AM3" s="6">
        <f t="shared" si="12"/>
        <v>45931</v>
      </c>
      <c r="AN3" s="6">
        <f t="shared" si="12"/>
        <v>45962</v>
      </c>
      <c r="AO3" s="6">
        <f t="shared" si="12"/>
        <v>45992</v>
      </c>
      <c r="AP3" s="6">
        <f t="shared" si="12"/>
        <v>46023</v>
      </c>
      <c r="AQ3" s="6">
        <f t="shared" si="12"/>
        <v>46054</v>
      </c>
      <c r="AR3" s="6">
        <f t="shared" si="12"/>
        <v>46082</v>
      </c>
      <c r="AS3" s="6">
        <f t="shared" si="12"/>
        <v>46113</v>
      </c>
      <c r="AT3" s="6">
        <f t="shared" si="12"/>
        <v>46143</v>
      </c>
      <c r="AU3" s="6">
        <f t="shared" si="12"/>
        <v>46174</v>
      </c>
      <c r="AV3" s="6">
        <f t="shared" si="12"/>
        <v>46204</v>
      </c>
      <c r="AW3" s="6">
        <f t="shared" si="12"/>
        <v>46235</v>
      </c>
      <c r="AX3" s="6">
        <f t="shared" si="12"/>
        <v>46266</v>
      </c>
      <c r="AY3" s="6">
        <f t="shared" si="12"/>
        <v>46296</v>
      </c>
      <c r="AZ3" s="6">
        <f t="shared" si="12"/>
        <v>46327</v>
      </c>
      <c r="BA3" s="6">
        <f t="shared" si="12"/>
        <v>46357</v>
      </c>
      <c r="BB3" s="6">
        <f t="shared" si="12"/>
        <v>46388</v>
      </c>
      <c r="BC3" s="6">
        <f t="shared" si="12"/>
        <v>46419</v>
      </c>
      <c r="BD3" s="6">
        <f t="shared" si="12"/>
        <v>46447</v>
      </c>
      <c r="BE3" s="6">
        <f t="shared" si="12"/>
        <v>46478</v>
      </c>
      <c r="BF3" s="6">
        <f t="shared" si="12"/>
        <v>46508</v>
      </c>
      <c r="BG3" s="6">
        <f t="shared" si="12"/>
        <v>46539</v>
      </c>
      <c r="BH3" s="6">
        <f t="shared" si="12"/>
        <v>46569</v>
      </c>
      <c r="BI3" s="6">
        <f t="shared" si="12"/>
        <v>46600</v>
      </c>
      <c r="BJ3" s="6">
        <f t="shared" si="12"/>
        <v>46631</v>
      </c>
      <c r="BK3" s="6">
        <f t="shared" si="12"/>
        <v>46661</v>
      </c>
      <c r="BL3" s="6">
        <f t="shared" si="12"/>
        <v>46692</v>
      </c>
      <c r="BM3" s="6">
        <f t="shared" si="12"/>
        <v>46722</v>
      </c>
      <c r="BN3" s="6">
        <f t="shared" si="12"/>
        <v>46753</v>
      </c>
      <c r="BO3" s="6">
        <f t="shared" ref="BO3:BV3" si="13">BO7</f>
        <v>46784</v>
      </c>
      <c r="BP3" s="6">
        <f t="shared" si="13"/>
        <v>46813</v>
      </c>
      <c r="BQ3" s="6">
        <f t="shared" si="13"/>
        <v>46844</v>
      </c>
      <c r="BR3" s="6">
        <f t="shared" si="13"/>
        <v>46874</v>
      </c>
      <c r="BS3" s="6">
        <f t="shared" si="13"/>
        <v>46905</v>
      </c>
      <c r="BT3" s="6">
        <f t="shared" si="13"/>
        <v>46935</v>
      </c>
      <c r="BU3" s="6">
        <f t="shared" si="13"/>
        <v>46966</v>
      </c>
      <c r="BV3" s="6">
        <f t="shared" si="13"/>
        <v>46997</v>
      </c>
      <c r="BW3" s="6">
        <f t="shared" ref="BW3:BY3" si="14">BW7</f>
        <v>47027</v>
      </c>
      <c r="BX3" s="6">
        <f t="shared" si="14"/>
        <v>47058</v>
      </c>
      <c r="BY3" s="6">
        <f t="shared" si="14"/>
        <v>47088</v>
      </c>
      <c r="BZ3" s="6">
        <f t="shared" ref="BZ3" si="15">BZ7</f>
        <v>47119</v>
      </c>
    </row>
    <row r="4" spans="1:78" s="1" customFormat="1" ht="11.5" x14ac:dyDescent="0.25">
      <c r="B4" s="2" t="s">
        <v>29</v>
      </c>
      <c r="C4" s="2"/>
      <c r="F4" s="3">
        <f>ROUNDUP(F6/12,0)</f>
        <v>1</v>
      </c>
      <c r="G4" s="3">
        <f t="shared" ref="G4:L4" si="16">ROUNDUP(G6/12,0)</f>
        <v>1</v>
      </c>
      <c r="H4" s="3">
        <f t="shared" si="16"/>
        <v>1</v>
      </c>
      <c r="I4" s="3">
        <f t="shared" si="16"/>
        <v>1</v>
      </c>
      <c r="J4" s="3">
        <f t="shared" si="16"/>
        <v>1</v>
      </c>
      <c r="K4" s="3">
        <f t="shared" si="16"/>
        <v>1</v>
      </c>
      <c r="L4" s="3">
        <f t="shared" si="16"/>
        <v>1</v>
      </c>
      <c r="M4" s="3">
        <f t="shared" ref="M4:BN4" si="17">ROUNDUP(M6/12,0)</f>
        <v>1</v>
      </c>
      <c r="N4" s="3">
        <f t="shared" si="17"/>
        <v>1</v>
      </c>
      <c r="O4" s="3">
        <f t="shared" si="17"/>
        <v>1</v>
      </c>
      <c r="P4" s="3">
        <f t="shared" si="17"/>
        <v>1</v>
      </c>
      <c r="Q4" s="3">
        <f t="shared" si="17"/>
        <v>1</v>
      </c>
      <c r="R4" s="3">
        <f t="shared" si="17"/>
        <v>2</v>
      </c>
      <c r="S4" s="3">
        <f t="shared" si="17"/>
        <v>2</v>
      </c>
      <c r="T4" s="3">
        <f t="shared" si="17"/>
        <v>2</v>
      </c>
      <c r="U4" s="3">
        <f t="shared" si="17"/>
        <v>2</v>
      </c>
      <c r="V4" s="3">
        <f t="shared" si="17"/>
        <v>2</v>
      </c>
      <c r="W4" s="3">
        <f t="shared" si="17"/>
        <v>2</v>
      </c>
      <c r="X4" s="3">
        <f t="shared" si="17"/>
        <v>2</v>
      </c>
      <c r="Y4" s="3">
        <f t="shared" si="17"/>
        <v>2</v>
      </c>
      <c r="Z4" s="3">
        <f t="shared" si="17"/>
        <v>2</v>
      </c>
      <c r="AA4" s="3">
        <f t="shared" si="17"/>
        <v>2</v>
      </c>
      <c r="AB4" s="3">
        <f t="shared" si="17"/>
        <v>2</v>
      </c>
      <c r="AC4" s="3">
        <f t="shared" si="17"/>
        <v>2</v>
      </c>
      <c r="AD4" s="3">
        <f t="shared" si="17"/>
        <v>3</v>
      </c>
      <c r="AE4" s="3">
        <f t="shared" si="17"/>
        <v>3</v>
      </c>
      <c r="AF4" s="3">
        <f t="shared" si="17"/>
        <v>3</v>
      </c>
      <c r="AG4" s="3">
        <f t="shared" si="17"/>
        <v>3</v>
      </c>
      <c r="AH4" s="3">
        <f t="shared" si="17"/>
        <v>3</v>
      </c>
      <c r="AI4" s="3">
        <f t="shared" si="17"/>
        <v>3</v>
      </c>
      <c r="AJ4" s="3">
        <f t="shared" si="17"/>
        <v>3</v>
      </c>
      <c r="AK4" s="3">
        <f t="shared" si="17"/>
        <v>3</v>
      </c>
      <c r="AL4" s="3">
        <f t="shared" si="17"/>
        <v>3</v>
      </c>
      <c r="AM4" s="3">
        <f t="shared" si="17"/>
        <v>3</v>
      </c>
      <c r="AN4" s="3">
        <f t="shared" si="17"/>
        <v>3</v>
      </c>
      <c r="AO4" s="3">
        <f t="shared" si="17"/>
        <v>3</v>
      </c>
      <c r="AP4" s="3">
        <f t="shared" si="17"/>
        <v>4</v>
      </c>
      <c r="AQ4" s="3">
        <f t="shared" si="17"/>
        <v>4</v>
      </c>
      <c r="AR4" s="3">
        <f t="shared" si="17"/>
        <v>4</v>
      </c>
      <c r="AS4" s="3">
        <f t="shared" si="17"/>
        <v>4</v>
      </c>
      <c r="AT4" s="3">
        <f t="shared" si="17"/>
        <v>4</v>
      </c>
      <c r="AU4" s="3">
        <f t="shared" si="17"/>
        <v>4</v>
      </c>
      <c r="AV4" s="3">
        <f t="shared" si="17"/>
        <v>4</v>
      </c>
      <c r="AW4" s="3">
        <f t="shared" si="17"/>
        <v>4</v>
      </c>
      <c r="AX4" s="3">
        <f t="shared" si="17"/>
        <v>4</v>
      </c>
      <c r="AY4" s="3">
        <f t="shared" si="17"/>
        <v>4</v>
      </c>
      <c r="AZ4" s="3">
        <f t="shared" si="17"/>
        <v>4</v>
      </c>
      <c r="BA4" s="3">
        <f t="shared" si="17"/>
        <v>4</v>
      </c>
      <c r="BB4" s="3">
        <f t="shared" si="17"/>
        <v>5</v>
      </c>
      <c r="BC4" s="3">
        <f t="shared" si="17"/>
        <v>5</v>
      </c>
      <c r="BD4" s="3">
        <f t="shared" si="17"/>
        <v>5</v>
      </c>
      <c r="BE4" s="3">
        <f t="shared" si="17"/>
        <v>5</v>
      </c>
      <c r="BF4" s="3">
        <f t="shared" si="17"/>
        <v>5</v>
      </c>
      <c r="BG4" s="3">
        <f t="shared" si="17"/>
        <v>5</v>
      </c>
      <c r="BH4" s="3">
        <f t="shared" si="17"/>
        <v>5</v>
      </c>
      <c r="BI4" s="3">
        <f t="shared" si="17"/>
        <v>5</v>
      </c>
      <c r="BJ4" s="3">
        <f t="shared" si="17"/>
        <v>5</v>
      </c>
      <c r="BK4" s="3">
        <f t="shared" si="17"/>
        <v>5</v>
      </c>
      <c r="BL4" s="3">
        <f t="shared" si="17"/>
        <v>5</v>
      </c>
      <c r="BM4" s="3">
        <f t="shared" si="17"/>
        <v>5</v>
      </c>
      <c r="BN4" s="3">
        <f t="shared" si="17"/>
        <v>6</v>
      </c>
      <c r="BO4" s="3">
        <f t="shared" ref="BO4:BV4" si="18">ROUNDUP(BO6/12,0)</f>
        <v>6</v>
      </c>
      <c r="BP4" s="3">
        <f t="shared" si="18"/>
        <v>6</v>
      </c>
      <c r="BQ4" s="3">
        <f t="shared" si="18"/>
        <v>6</v>
      </c>
      <c r="BR4" s="3">
        <f t="shared" si="18"/>
        <v>6</v>
      </c>
      <c r="BS4" s="3">
        <f t="shared" si="18"/>
        <v>6</v>
      </c>
      <c r="BT4" s="3">
        <f t="shared" si="18"/>
        <v>6</v>
      </c>
      <c r="BU4" s="3">
        <f t="shared" si="18"/>
        <v>6</v>
      </c>
      <c r="BV4" s="3">
        <f t="shared" si="18"/>
        <v>6</v>
      </c>
      <c r="BW4" s="3">
        <f t="shared" ref="BW4:BY4" si="19">ROUNDUP(BW6/12,0)</f>
        <v>6</v>
      </c>
      <c r="BX4" s="3">
        <f t="shared" si="19"/>
        <v>6</v>
      </c>
      <c r="BY4" s="3">
        <f t="shared" si="19"/>
        <v>6</v>
      </c>
      <c r="BZ4" s="3">
        <f t="shared" ref="BZ4" si="20">ROUNDUP(BZ6/12,0)</f>
        <v>7</v>
      </c>
    </row>
    <row r="5" spans="1:78" s="1" customFormat="1" ht="11.5" x14ac:dyDescent="0.25">
      <c r="B5" s="2" t="s">
        <v>30</v>
      </c>
      <c r="C5" s="2"/>
      <c r="F5" s="3">
        <f t="shared" ref="F5:BQ5" si="21">ROUNDUP(F6/3,0)</f>
        <v>1</v>
      </c>
      <c r="G5" s="3">
        <f t="shared" si="21"/>
        <v>1</v>
      </c>
      <c r="H5" s="3">
        <f t="shared" si="21"/>
        <v>1</v>
      </c>
      <c r="I5" s="3">
        <f t="shared" si="21"/>
        <v>2</v>
      </c>
      <c r="J5" s="3">
        <f t="shared" si="21"/>
        <v>2</v>
      </c>
      <c r="K5" s="3">
        <f t="shared" si="21"/>
        <v>2</v>
      </c>
      <c r="L5" s="3">
        <f t="shared" si="21"/>
        <v>3</v>
      </c>
      <c r="M5" s="3">
        <f t="shared" si="21"/>
        <v>3</v>
      </c>
      <c r="N5" s="3">
        <f t="shared" si="21"/>
        <v>3</v>
      </c>
      <c r="O5" s="3">
        <f t="shared" si="21"/>
        <v>4</v>
      </c>
      <c r="P5" s="3">
        <f t="shared" si="21"/>
        <v>4</v>
      </c>
      <c r="Q5" s="3">
        <f t="shared" si="21"/>
        <v>4</v>
      </c>
      <c r="R5" s="3">
        <f t="shared" si="21"/>
        <v>5</v>
      </c>
      <c r="S5" s="3">
        <f t="shared" si="21"/>
        <v>5</v>
      </c>
      <c r="T5" s="3">
        <f t="shared" si="21"/>
        <v>5</v>
      </c>
      <c r="U5" s="3">
        <f t="shared" si="21"/>
        <v>6</v>
      </c>
      <c r="V5" s="3">
        <f t="shared" si="21"/>
        <v>6</v>
      </c>
      <c r="W5" s="3">
        <f t="shared" si="21"/>
        <v>6</v>
      </c>
      <c r="X5" s="3">
        <f t="shared" si="21"/>
        <v>7</v>
      </c>
      <c r="Y5" s="3">
        <f t="shared" si="21"/>
        <v>7</v>
      </c>
      <c r="Z5" s="3">
        <f t="shared" si="21"/>
        <v>7</v>
      </c>
      <c r="AA5" s="3">
        <f t="shared" si="21"/>
        <v>8</v>
      </c>
      <c r="AB5" s="3">
        <f t="shared" si="21"/>
        <v>8</v>
      </c>
      <c r="AC5" s="3">
        <f t="shared" si="21"/>
        <v>8</v>
      </c>
      <c r="AD5" s="3">
        <f t="shared" si="21"/>
        <v>9</v>
      </c>
      <c r="AE5" s="3">
        <f t="shared" si="21"/>
        <v>9</v>
      </c>
      <c r="AF5" s="3">
        <f t="shared" si="21"/>
        <v>9</v>
      </c>
      <c r="AG5" s="3">
        <f t="shared" si="21"/>
        <v>10</v>
      </c>
      <c r="AH5" s="3">
        <f t="shared" si="21"/>
        <v>10</v>
      </c>
      <c r="AI5" s="3">
        <f t="shared" si="21"/>
        <v>10</v>
      </c>
      <c r="AJ5" s="3">
        <f t="shared" si="21"/>
        <v>11</v>
      </c>
      <c r="AK5" s="3">
        <f t="shared" si="21"/>
        <v>11</v>
      </c>
      <c r="AL5" s="3">
        <f t="shared" si="21"/>
        <v>11</v>
      </c>
      <c r="AM5" s="3">
        <f t="shared" si="21"/>
        <v>12</v>
      </c>
      <c r="AN5" s="3">
        <f t="shared" si="21"/>
        <v>12</v>
      </c>
      <c r="AO5" s="3">
        <f t="shared" si="21"/>
        <v>12</v>
      </c>
      <c r="AP5" s="3">
        <f t="shared" si="21"/>
        <v>13</v>
      </c>
      <c r="AQ5" s="3">
        <f t="shared" si="21"/>
        <v>13</v>
      </c>
      <c r="AR5" s="3">
        <f t="shared" si="21"/>
        <v>13</v>
      </c>
      <c r="AS5" s="3">
        <f t="shared" si="21"/>
        <v>14</v>
      </c>
      <c r="AT5" s="3">
        <f t="shared" si="21"/>
        <v>14</v>
      </c>
      <c r="AU5" s="3">
        <f t="shared" si="21"/>
        <v>14</v>
      </c>
      <c r="AV5" s="3">
        <f t="shared" si="21"/>
        <v>15</v>
      </c>
      <c r="AW5" s="3">
        <f t="shared" si="21"/>
        <v>15</v>
      </c>
      <c r="AX5" s="3">
        <f t="shared" si="21"/>
        <v>15</v>
      </c>
      <c r="AY5" s="3">
        <f t="shared" si="21"/>
        <v>16</v>
      </c>
      <c r="AZ5" s="3">
        <f t="shared" si="21"/>
        <v>16</v>
      </c>
      <c r="BA5" s="3">
        <f t="shared" si="21"/>
        <v>16</v>
      </c>
      <c r="BB5" s="3">
        <f t="shared" si="21"/>
        <v>17</v>
      </c>
      <c r="BC5" s="3">
        <f t="shared" si="21"/>
        <v>17</v>
      </c>
      <c r="BD5" s="3">
        <f t="shared" si="21"/>
        <v>17</v>
      </c>
      <c r="BE5" s="3">
        <f t="shared" si="21"/>
        <v>18</v>
      </c>
      <c r="BF5" s="3">
        <f t="shared" si="21"/>
        <v>18</v>
      </c>
      <c r="BG5" s="3">
        <f t="shared" si="21"/>
        <v>18</v>
      </c>
      <c r="BH5" s="3">
        <f t="shared" si="21"/>
        <v>19</v>
      </c>
      <c r="BI5" s="3">
        <f t="shared" si="21"/>
        <v>19</v>
      </c>
      <c r="BJ5" s="3">
        <f t="shared" si="21"/>
        <v>19</v>
      </c>
      <c r="BK5" s="3">
        <f t="shared" si="21"/>
        <v>20</v>
      </c>
      <c r="BL5" s="3">
        <f t="shared" si="21"/>
        <v>20</v>
      </c>
      <c r="BM5" s="3">
        <f t="shared" si="21"/>
        <v>20</v>
      </c>
      <c r="BN5" s="3">
        <f t="shared" si="21"/>
        <v>21</v>
      </c>
      <c r="BO5" s="3">
        <f t="shared" si="21"/>
        <v>21</v>
      </c>
      <c r="BP5" s="3">
        <f t="shared" si="21"/>
        <v>21</v>
      </c>
      <c r="BQ5" s="3">
        <f t="shared" si="21"/>
        <v>22</v>
      </c>
      <c r="BR5" s="3">
        <f t="shared" ref="BR5:BZ5" si="22">ROUNDUP(BR6/3,0)</f>
        <v>22</v>
      </c>
      <c r="BS5" s="3">
        <f t="shared" si="22"/>
        <v>22</v>
      </c>
      <c r="BT5" s="3">
        <f t="shared" si="22"/>
        <v>23</v>
      </c>
      <c r="BU5" s="3">
        <f t="shared" si="22"/>
        <v>23</v>
      </c>
      <c r="BV5" s="3">
        <f t="shared" si="22"/>
        <v>23</v>
      </c>
      <c r="BW5" s="3">
        <f t="shared" si="22"/>
        <v>24</v>
      </c>
      <c r="BX5" s="3">
        <f t="shared" si="22"/>
        <v>24</v>
      </c>
      <c r="BY5" s="3">
        <f t="shared" si="22"/>
        <v>24</v>
      </c>
      <c r="BZ5" s="3">
        <f t="shared" si="22"/>
        <v>25</v>
      </c>
    </row>
    <row r="6" spans="1:78" s="1" customFormat="1" ht="11.5" x14ac:dyDescent="0.25">
      <c r="A6" s="4"/>
      <c r="B6" s="5" t="s">
        <v>31</v>
      </c>
      <c r="C6" s="5"/>
      <c r="D6" s="4"/>
      <c r="E6" s="4"/>
      <c r="F6" s="17">
        <f>F$1</f>
        <v>1</v>
      </c>
      <c r="G6" s="17">
        <f t="shared" ref="G6:BR6" si="23">G$1</f>
        <v>2</v>
      </c>
      <c r="H6" s="17">
        <f t="shared" si="23"/>
        <v>3</v>
      </c>
      <c r="I6" s="17">
        <f t="shared" si="23"/>
        <v>4</v>
      </c>
      <c r="J6" s="17">
        <f t="shared" si="23"/>
        <v>5</v>
      </c>
      <c r="K6" s="17">
        <f t="shared" si="23"/>
        <v>6</v>
      </c>
      <c r="L6" s="17">
        <f t="shared" si="23"/>
        <v>7</v>
      </c>
      <c r="M6" s="17">
        <f t="shared" si="23"/>
        <v>8</v>
      </c>
      <c r="N6" s="17">
        <f t="shared" si="23"/>
        <v>9</v>
      </c>
      <c r="O6" s="17">
        <f t="shared" si="23"/>
        <v>10</v>
      </c>
      <c r="P6" s="17">
        <f t="shared" si="23"/>
        <v>11</v>
      </c>
      <c r="Q6" s="17">
        <f t="shared" si="23"/>
        <v>12</v>
      </c>
      <c r="R6" s="17">
        <f t="shared" si="23"/>
        <v>13</v>
      </c>
      <c r="S6" s="17">
        <f t="shared" si="23"/>
        <v>14</v>
      </c>
      <c r="T6" s="17">
        <f t="shared" si="23"/>
        <v>15</v>
      </c>
      <c r="U6" s="17">
        <f t="shared" si="23"/>
        <v>16</v>
      </c>
      <c r="V6" s="17">
        <f t="shared" si="23"/>
        <v>17</v>
      </c>
      <c r="W6" s="17">
        <f t="shared" si="23"/>
        <v>18</v>
      </c>
      <c r="X6" s="17">
        <f t="shared" si="23"/>
        <v>19</v>
      </c>
      <c r="Y6" s="17">
        <f t="shared" si="23"/>
        <v>20</v>
      </c>
      <c r="Z6" s="17">
        <f t="shared" si="23"/>
        <v>21</v>
      </c>
      <c r="AA6" s="17">
        <f t="shared" si="23"/>
        <v>22</v>
      </c>
      <c r="AB6" s="17">
        <f t="shared" si="23"/>
        <v>23</v>
      </c>
      <c r="AC6" s="17">
        <f t="shared" si="23"/>
        <v>24</v>
      </c>
      <c r="AD6" s="17">
        <f t="shared" si="23"/>
        <v>25</v>
      </c>
      <c r="AE6" s="17">
        <f t="shared" si="23"/>
        <v>26</v>
      </c>
      <c r="AF6" s="17">
        <f t="shared" si="23"/>
        <v>27</v>
      </c>
      <c r="AG6" s="17">
        <f t="shared" si="23"/>
        <v>28</v>
      </c>
      <c r="AH6" s="17">
        <f t="shared" si="23"/>
        <v>29</v>
      </c>
      <c r="AI6" s="17">
        <f t="shared" si="23"/>
        <v>30</v>
      </c>
      <c r="AJ6" s="17">
        <f t="shared" si="23"/>
        <v>31</v>
      </c>
      <c r="AK6" s="17">
        <f t="shared" si="23"/>
        <v>32</v>
      </c>
      <c r="AL6" s="17">
        <f t="shared" si="23"/>
        <v>33</v>
      </c>
      <c r="AM6" s="17">
        <f t="shared" si="23"/>
        <v>34</v>
      </c>
      <c r="AN6" s="17">
        <f t="shared" si="23"/>
        <v>35</v>
      </c>
      <c r="AO6" s="17">
        <f t="shared" si="23"/>
        <v>36</v>
      </c>
      <c r="AP6" s="17">
        <f t="shared" si="23"/>
        <v>37</v>
      </c>
      <c r="AQ6" s="17">
        <f t="shared" si="23"/>
        <v>38</v>
      </c>
      <c r="AR6" s="17">
        <f t="shared" si="23"/>
        <v>39</v>
      </c>
      <c r="AS6" s="17">
        <f t="shared" si="23"/>
        <v>40</v>
      </c>
      <c r="AT6" s="17">
        <f t="shared" si="23"/>
        <v>41</v>
      </c>
      <c r="AU6" s="17">
        <f t="shared" si="23"/>
        <v>42</v>
      </c>
      <c r="AV6" s="17">
        <f t="shared" si="23"/>
        <v>43</v>
      </c>
      <c r="AW6" s="17">
        <f t="shared" si="23"/>
        <v>44</v>
      </c>
      <c r="AX6" s="17">
        <f t="shared" si="23"/>
        <v>45</v>
      </c>
      <c r="AY6" s="17">
        <f t="shared" si="23"/>
        <v>46</v>
      </c>
      <c r="AZ6" s="17">
        <f t="shared" si="23"/>
        <v>47</v>
      </c>
      <c r="BA6" s="17">
        <f t="shared" si="23"/>
        <v>48</v>
      </c>
      <c r="BB6" s="17">
        <f t="shared" si="23"/>
        <v>49</v>
      </c>
      <c r="BC6" s="17">
        <f t="shared" si="23"/>
        <v>50</v>
      </c>
      <c r="BD6" s="17">
        <f t="shared" si="23"/>
        <v>51</v>
      </c>
      <c r="BE6" s="17">
        <f t="shared" si="23"/>
        <v>52</v>
      </c>
      <c r="BF6" s="17">
        <f t="shared" si="23"/>
        <v>53</v>
      </c>
      <c r="BG6" s="17">
        <f t="shared" si="23"/>
        <v>54</v>
      </c>
      <c r="BH6" s="17">
        <f t="shared" si="23"/>
        <v>55</v>
      </c>
      <c r="BI6" s="17">
        <f t="shared" si="23"/>
        <v>56</v>
      </c>
      <c r="BJ6" s="17">
        <f t="shared" si="23"/>
        <v>57</v>
      </c>
      <c r="BK6" s="17">
        <f t="shared" si="23"/>
        <v>58</v>
      </c>
      <c r="BL6" s="17">
        <f t="shared" si="23"/>
        <v>59</v>
      </c>
      <c r="BM6" s="17">
        <f t="shared" si="23"/>
        <v>60</v>
      </c>
      <c r="BN6" s="17">
        <f t="shared" si="23"/>
        <v>61</v>
      </c>
      <c r="BO6" s="17">
        <f t="shared" si="23"/>
        <v>62</v>
      </c>
      <c r="BP6" s="17">
        <f t="shared" si="23"/>
        <v>63</v>
      </c>
      <c r="BQ6" s="17">
        <f t="shared" si="23"/>
        <v>64</v>
      </c>
      <c r="BR6" s="17">
        <f t="shared" si="23"/>
        <v>65</v>
      </c>
      <c r="BS6" s="17">
        <f t="shared" ref="BS6:BZ6" si="24">BS$1</f>
        <v>66</v>
      </c>
      <c r="BT6" s="17">
        <f t="shared" si="24"/>
        <v>67</v>
      </c>
      <c r="BU6" s="17">
        <f t="shared" si="24"/>
        <v>68</v>
      </c>
      <c r="BV6" s="17">
        <f t="shared" si="24"/>
        <v>69</v>
      </c>
      <c r="BW6" s="17">
        <f t="shared" si="24"/>
        <v>70</v>
      </c>
      <c r="BX6" s="17">
        <f t="shared" si="24"/>
        <v>71</v>
      </c>
      <c r="BY6" s="17">
        <f t="shared" si="24"/>
        <v>72</v>
      </c>
      <c r="BZ6" s="17">
        <f t="shared" si="24"/>
        <v>73</v>
      </c>
    </row>
    <row r="7" spans="1:78" s="1" customFormat="1" ht="11.5" x14ac:dyDescent="0.25">
      <c r="B7" s="2" t="s">
        <v>1</v>
      </c>
      <c r="C7" s="2"/>
      <c r="F7" s="7">
        <f>Input!B3</f>
        <v>44927</v>
      </c>
      <c r="G7" s="7">
        <f t="shared" ref="G7:BM7" si="25">EDATE(F7,1)</f>
        <v>44958</v>
      </c>
      <c r="H7" s="7">
        <f t="shared" si="25"/>
        <v>44986</v>
      </c>
      <c r="I7" s="7">
        <f t="shared" si="25"/>
        <v>45017</v>
      </c>
      <c r="J7" s="7">
        <f t="shared" si="25"/>
        <v>45047</v>
      </c>
      <c r="K7" s="7">
        <f t="shared" si="25"/>
        <v>45078</v>
      </c>
      <c r="L7" s="7">
        <f t="shared" si="25"/>
        <v>45108</v>
      </c>
      <c r="M7" s="7">
        <f t="shared" si="25"/>
        <v>45139</v>
      </c>
      <c r="N7" s="7">
        <f t="shared" si="25"/>
        <v>45170</v>
      </c>
      <c r="O7" s="7">
        <f t="shared" si="25"/>
        <v>45200</v>
      </c>
      <c r="P7" s="7">
        <f t="shared" si="25"/>
        <v>45231</v>
      </c>
      <c r="Q7" s="7">
        <f t="shared" si="25"/>
        <v>45261</v>
      </c>
      <c r="R7" s="7">
        <f>EDATE(Q7,1)</f>
        <v>45292</v>
      </c>
      <c r="S7" s="7">
        <f t="shared" si="25"/>
        <v>45323</v>
      </c>
      <c r="T7" s="7">
        <f t="shared" si="25"/>
        <v>45352</v>
      </c>
      <c r="U7" s="7">
        <f t="shared" si="25"/>
        <v>45383</v>
      </c>
      <c r="V7" s="7">
        <f t="shared" si="25"/>
        <v>45413</v>
      </c>
      <c r="W7" s="7">
        <f t="shared" si="25"/>
        <v>45444</v>
      </c>
      <c r="X7" s="7">
        <f t="shared" si="25"/>
        <v>45474</v>
      </c>
      <c r="Y7" s="7">
        <f t="shared" si="25"/>
        <v>45505</v>
      </c>
      <c r="Z7" s="7">
        <f t="shared" si="25"/>
        <v>45536</v>
      </c>
      <c r="AA7" s="7">
        <f t="shared" si="25"/>
        <v>45566</v>
      </c>
      <c r="AB7" s="7">
        <f t="shared" si="25"/>
        <v>45597</v>
      </c>
      <c r="AC7" s="7">
        <f t="shared" si="25"/>
        <v>45627</v>
      </c>
      <c r="AD7" s="7">
        <f>EDATE(AC7,1)</f>
        <v>45658</v>
      </c>
      <c r="AE7" s="7">
        <f t="shared" si="25"/>
        <v>45689</v>
      </c>
      <c r="AF7" s="7">
        <f t="shared" si="25"/>
        <v>45717</v>
      </c>
      <c r="AG7" s="7">
        <f t="shared" si="25"/>
        <v>45748</v>
      </c>
      <c r="AH7" s="7">
        <f t="shared" si="25"/>
        <v>45778</v>
      </c>
      <c r="AI7" s="7">
        <f t="shared" si="25"/>
        <v>45809</v>
      </c>
      <c r="AJ7" s="7">
        <f t="shared" si="25"/>
        <v>45839</v>
      </c>
      <c r="AK7" s="7">
        <f t="shared" si="25"/>
        <v>45870</v>
      </c>
      <c r="AL7" s="7">
        <f t="shared" si="25"/>
        <v>45901</v>
      </c>
      <c r="AM7" s="7">
        <f t="shared" si="25"/>
        <v>45931</v>
      </c>
      <c r="AN7" s="7">
        <f t="shared" si="25"/>
        <v>45962</v>
      </c>
      <c r="AO7" s="7">
        <f t="shared" si="25"/>
        <v>45992</v>
      </c>
      <c r="AP7" s="7">
        <f>EDATE(AO7,1)</f>
        <v>46023</v>
      </c>
      <c r="AQ7" s="7">
        <f t="shared" si="25"/>
        <v>46054</v>
      </c>
      <c r="AR7" s="7">
        <f t="shared" si="25"/>
        <v>46082</v>
      </c>
      <c r="AS7" s="7">
        <f t="shared" si="25"/>
        <v>46113</v>
      </c>
      <c r="AT7" s="7">
        <f t="shared" si="25"/>
        <v>46143</v>
      </c>
      <c r="AU7" s="7">
        <f t="shared" si="25"/>
        <v>46174</v>
      </c>
      <c r="AV7" s="7">
        <f t="shared" si="25"/>
        <v>46204</v>
      </c>
      <c r="AW7" s="7">
        <f t="shared" si="25"/>
        <v>46235</v>
      </c>
      <c r="AX7" s="7">
        <f t="shared" si="25"/>
        <v>46266</v>
      </c>
      <c r="AY7" s="7">
        <f t="shared" si="25"/>
        <v>46296</v>
      </c>
      <c r="AZ7" s="7">
        <f t="shared" si="25"/>
        <v>46327</v>
      </c>
      <c r="BA7" s="7">
        <f t="shared" si="25"/>
        <v>46357</v>
      </c>
      <c r="BB7" s="7">
        <f>EDATE(BA7,1)</f>
        <v>46388</v>
      </c>
      <c r="BC7" s="7">
        <f t="shared" si="25"/>
        <v>46419</v>
      </c>
      <c r="BD7" s="7">
        <f t="shared" si="25"/>
        <v>46447</v>
      </c>
      <c r="BE7" s="7">
        <f t="shared" si="25"/>
        <v>46478</v>
      </c>
      <c r="BF7" s="7">
        <f t="shared" si="25"/>
        <v>46508</v>
      </c>
      <c r="BG7" s="7">
        <f t="shared" si="25"/>
        <v>46539</v>
      </c>
      <c r="BH7" s="7">
        <f t="shared" si="25"/>
        <v>46569</v>
      </c>
      <c r="BI7" s="7">
        <f t="shared" si="25"/>
        <v>46600</v>
      </c>
      <c r="BJ7" s="7">
        <f t="shared" si="25"/>
        <v>46631</v>
      </c>
      <c r="BK7" s="7">
        <f t="shared" si="25"/>
        <v>46661</v>
      </c>
      <c r="BL7" s="7">
        <f t="shared" si="25"/>
        <v>46692</v>
      </c>
      <c r="BM7" s="7">
        <f t="shared" si="25"/>
        <v>46722</v>
      </c>
      <c r="BN7" s="7">
        <f>EDATE(BM7,1)</f>
        <v>46753</v>
      </c>
      <c r="BO7" s="7">
        <f t="shared" ref="BO7:BP7" si="26">EDATE(BN7,1)</f>
        <v>46784</v>
      </c>
      <c r="BP7" s="7">
        <f t="shared" si="26"/>
        <v>46813</v>
      </c>
      <c r="BQ7" s="7">
        <f t="shared" ref="BQ7:BR7" si="27">EDATE(BP7,1)</f>
        <v>46844</v>
      </c>
      <c r="BR7" s="7">
        <f t="shared" si="27"/>
        <v>46874</v>
      </c>
      <c r="BS7" s="7">
        <f t="shared" ref="BS7:BT7" si="28">EDATE(BR7,1)</f>
        <v>46905</v>
      </c>
      <c r="BT7" s="7">
        <f t="shared" si="28"/>
        <v>46935</v>
      </c>
      <c r="BU7" s="7">
        <f t="shared" ref="BU7:BV7" si="29">EDATE(BT7,1)</f>
        <v>46966</v>
      </c>
      <c r="BV7" s="7">
        <f t="shared" si="29"/>
        <v>46997</v>
      </c>
      <c r="BW7" s="7">
        <f t="shared" ref="BW7" si="30">EDATE(BV7,1)</f>
        <v>47027</v>
      </c>
      <c r="BX7" s="7">
        <f t="shared" ref="BX7" si="31">EDATE(BW7,1)</f>
        <v>47058</v>
      </c>
      <c r="BY7" s="7">
        <f t="shared" ref="BY7:BZ7" si="32">EDATE(BX7,1)</f>
        <v>47088</v>
      </c>
      <c r="BZ7" s="7">
        <f t="shared" si="32"/>
        <v>47119</v>
      </c>
    </row>
    <row r="8" spans="1:78" s="4" customFormat="1" ht="11.5" x14ac:dyDescent="0.25">
      <c r="B8" s="5" t="s">
        <v>2</v>
      </c>
      <c r="C8" s="5"/>
      <c r="F8" s="19">
        <f t="shared" ref="F8:BN8" si="33">EOMONTH(F7,0)</f>
        <v>44957</v>
      </c>
      <c r="G8" s="19">
        <f t="shared" si="33"/>
        <v>44985</v>
      </c>
      <c r="H8" s="19">
        <f t="shared" si="33"/>
        <v>45016</v>
      </c>
      <c r="I8" s="19">
        <f t="shared" si="33"/>
        <v>45046</v>
      </c>
      <c r="J8" s="19">
        <f t="shared" si="33"/>
        <v>45077</v>
      </c>
      <c r="K8" s="19">
        <f t="shared" si="33"/>
        <v>45107</v>
      </c>
      <c r="L8" s="19">
        <f t="shared" si="33"/>
        <v>45138</v>
      </c>
      <c r="M8" s="19">
        <f t="shared" si="33"/>
        <v>45169</v>
      </c>
      <c r="N8" s="19">
        <f t="shared" si="33"/>
        <v>45199</v>
      </c>
      <c r="O8" s="19">
        <f t="shared" si="33"/>
        <v>45230</v>
      </c>
      <c r="P8" s="19">
        <f t="shared" si="33"/>
        <v>45260</v>
      </c>
      <c r="Q8" s="19">
        <f t="shared" si="33"/>
        <v>45291</v>
      </c>
      <c r="R8" s="19">
        <f t="shared" si="33"/>
        <v>45322</v>
      </c>
      <c r="S8" s="19">
        <f t="shared" si="33"/>
        <v>45351</v>
      </c>
      <c r="T8" s="19">
        <f t="shared" si="33"/>
        <v>45382</v>
      </c>
      <c r="U8" s="19">
        <f t="shared" si="33"/>
        <v>45412</v>
      </c>
      <c r="V8" s="19">
        <f t="shared" si="33"/>
        <v>45443</v>
      </c>
      <c r="W8" s="19">
        <f t="shared" si="33"/>
        <v>45473</v>
      </c>
      <c r="X8" s="19">
        <f t="shared" si="33"/>
        <v>45504</v>
      </c>
      <c r="Y8" s="19">
        <f t="shared" si="33"/>
        <v>45535</v>
      </c>
      <c r="Z8" s="19">
        <f t="shared" si="33"/>
        <v>45565</v>
      </c>
      <c r="AA8" s="19">
        <f t="shared" si="33"/>
        <v>45596</v>
      </c>
      <c r="AB8" s="19">
        <f t="shared" si="33"/>
        <v>45626</v>
      </c>
      <c r="AC8" s="19">
        <f t="shared" si="33"/>
        <v>45657</v>
      </c>
      <c r="AD8" s="19">
        <f t="shared" si="33"/>
        <v>45688</v>
      </c>
      <c r="AE8" s="19">
        <f t="shared" si="33"/>
        <v>45716</v>
      </c>
      <c r="AF8" s="19">
        <f t="shared" si="33"/>
        <v>45747</v>
      </c>
      <c r="AG8" s="19">
        <f t="shared" si="33"/>
        <v>45777</v>
      </c>
      <c r="AH8" s="19">
        <f t="shared" si="33"/>
        <v>45808</v>
      </c>
      <c r="AI8" s="19">
        <f t="shared" si="33"/>
        <v>45838</v>
      </c>
      <c r="AJ8" s="19">
        <f t="shared" si="33"/>
        <v>45869</v>
      </c>
      <c r="AK8" s="19">
        <f t="shared" si="33"/>
        <v>45900</v>
      </c>
      <c r="AL8" s="19">
        <f t="shared" si="33"/>
        <v>45930</v>
      </c>
      <c r="AM8" s="19">
        <f t="shared" si="33"/>
        <v>45961</v>
      </c>
      <c r="AN8" s="19">
        <f t="shared" si="33"/>
        <v>45991</v>
      </c>
      <c r="AO8" s="19">
        <f t="shared" si="33"/>
        <v>46022</v>
      </c>
      <c r="AP8" s="19">
        <f t="shared" si="33"/>
        <v>46053</v>
      </c>
      <c r="AQ8" s="19">
        <f t="shared" si="33"/>
        <v>46081</v>
      </c>
      <c r="AR8" s="19">
        <f t="shared" si="33"/>
        <v>46112</v>
      </c>
      <c r="AS8" s="19">
        <f t="shared" si="33"/>
        <v>46142</v>
      </c>
      <c r="AT8" s="19">
        <f t="shared" si="33"/>
        <v>46173</v>
      </c>
      <c r="AU8" s="19">
        <f t="shared" si="33"/>
        <v>46203</v>
      </c>
      <c r="AV8" s="19">
        <f t="shared" si="33"/>
        <v>46234</v>
      </c>
      <c r="AW8" s="19">
        <f t="shared" si="33"/>
        <v>46265</v>
      </c>
      <c r="AX8" s="19">
        <f t="shared" si="33"/>
        <v>46295</v>
      </c>
      <c r="AY8" s="19">
        <f t="shared" si="33"/>
        <v>46326</v>
      </c>
      <c r="AZ8" s="19">
        <f t="shared" si="33"/>
        <v>46356</v>
      </c>
      <c r="BA8" s="19">
        <f t="shared" si="33"/>
        <v>46387</v>
      </c>
      <c r="BB8" s="19">
        <f t="shared" si="33"/>
        <v>46418</v>
      </c>
      <c r="BC8" s="19">
        <f t="shared" si="33"/>
        <v>46446</v>
      </c>
      <c r="BD8" s="19">
        <f t="shared" si="33"/>
        <v>46477</v>
      </c>
      <c r="BE8" s="19">
        <f t="shared" si="33"/>
        <v>46507</v>
      </c>
      <c r="BF8" s="19">
        <f t="shared" si="33"/>
        <v>46538</v>
      </c>
      <c r="BG8" s="19">
        <f t="shared" si="33"/>
        <v>46568</v>
      </c>
      <c r="BH8" s="19">
        <f t="shared" si="33"/>
        <v>46599</v>
      </c>
      <c r="BI8" s="19">
        <f t="shared" si="33"/>
        <v>46630</v>
      </c>
      <c r="BJ8" s="19">
        <f t="shared" si="33"/>
        <v>46660</v>
      </c>
      <c r="BK8" s="19">
        <f t="shared" si="33"/>
        <v>46691</v>
      </c>
      <c r="BL8" s="19">
        <f t="shared" si="33"/>
        <v>46721</v>
      </c>
      <c r="BM8" s="19">
        <f t="shared" si="33"/>
        <v>46752</v>
      </c>
      <c r="BN8" s="19">
        <f t="shared" si="33"/>
        <v>46783</v>
      </c>
      <c r="BO8" s="19">
        <f t="shared" ref="BO8:BV8" si="34">EOMONTH(BO7,0)</f>
        <v>46812</v>
      </c>
      <c r="BP8" s="19">
        <f t="shared" si="34"/>
        <v>46843</v>
      </c>
      <c r="BQ8" s="19">
        <f t="shared" si="34"/>
        <v>46873</v>
      </c>
      <c r="BR8" s="19">
        <f t="shared" si="34"/>
        <v>46904</v>
      </c>
      <c r="BS8" s="19">
        <f t="shared" si="34"/>
        <v>46934</v>
      </c>
      <c r="BT8" s="19">
        <f t="shared" si="34"/>
        <v>46965</v>
      </c>
      <c r="BU8" s="19">
        <f t="shared" si="34"/>
        <v>46996</v>
      </c>
      <c r="BV8" s="19">
        <f t="shared" si="34"/>
        <v>47026</v>
      </c>
      <c r="BW8" s="19">
        <f t="shared" ref="BW8:BY8" si="35">EOMONTH(BW7,0)</f>
        <v>47057</v>
      </c>
      <c r="BX8" s="19">
        <f t="shared" si="35"/>
        <v>47087</v>
      </c>
      <c r="BY8" s="19">
        <f t="shared" si="35"/>
        <v>47118</v>
      </c>
      <c r="BZ8" s="19">
        <f t="shared" ref="BZ8" si="36">EOMONTH(BZ7,0)</f>
        <v>47149</v>
      </c>
    </row>
    <row r="9" spans="1:78" ht="11.5" x14ac:dyDescent="0.25">
      <c r="E9" s="10"/>
    </row>
    <row r="10" spans="1:78" s="22" customFormat="1" ht="12" thickBot="1" x14ac:dyDescent="0.3">
      <c r="B10" s="29" t="s">
        <v>93</v>
      </c>
      <c r="C10" s="29"/>
      <c r="F10" s="66"/>
    </row>
    <row r="11" spans="1:78" s="105" customFormat="1" x14ac:dyDescent="0.35">
      <c r="B11" s="10" t="s">
        <v>35</v>
      </c>
      <c r="E11" t="s">
        <v>3</v>
      </c>
      <c r="F11" s="106">
        <f>IF(F6&lt;=Input!$B$4,Input!$B$16/Input!$B$7,0)</f>
        <v>8.3333333333333339</v>
      </c>
      <c r="G11" s="106">
        <f>IF(G6&lt;=Input!$B$4,Input!$B$16/Input!$B$7,0)</f>
        <v>8.3333333333333339</v>
      </c>
      <c r="H11" s="106">
        <f>IF(H6&lt;=Input!$B$4,Input!$B$16/Input!$B$7,0)</f>
        <v>8.3333333333333339</v>
      </c>
      <c r="I11" s="106">
        <f>IF(I6&lt;=Input!$B$4,Input!$B$16/Input!$B$7,0)</f>
        <v>8.3333333333333339</v>
      </c>
      <c r="J11" s="106">
        <f>IF(J6&lt;=Input!$B$4,Input!$B$16/Input!$B$7,0)</f>
        <v>8.3333333333333339</v>
      </c>
      <c r="K11" s="106">
        <f>IF(K6&lt;=Input!$B$4,Input!$B$16/Input!$B$7,0)</f>
        <v>8.3333333333333339</v>
      </c>
      <c r="L11" s="106">
        <f>IF(L6&lt;=Input!$B$4,Input!$B$16/Input!$B$7,0)</f>
        <v>8.3333333333333339</v>
      </c>
      <c r="M11" s="106">
        <f>IF(M6&lt;=Input!$B$4,Input!$B$16/Input!$B$7,0)</f>
        <v>8.3333333333333339</v>
      </c>
      <c r="N11" s="106">
        <f>IF(N6&lt;=Input!$B$4,Input!$B$16/Input!$B$7,0)</f>
        <v>8.3333333333333339</v>
      </c>
      <c r="O11" s="106">
        <f>IF(O6&lt;=Input!$B$4,Input!$B$16/Input!$B$7,0)</f>
        <v>8.3333333333333339</v>
      </c>
      <c r="P11" s="106">
        <f>IF(P6&lt;=Input!$B$4,Input!$B$16/Input!$B$7,0)</f>
        <v>8.3333333333333339</v>
      </c>
      <c r="Q11" s="106">
        <f>IF(Q6&lt;=Input!$B$4,Input!$B$16/Input!$B$7,0)</f>
        <v>8.3333333333333339</v>
      </c>
      <c r="R11" s="106">
        <f>IF(R6&lt;=Input!$B$4,Input!$B$16/Input!$B$7,0)</f>
        <v>8.3333333333333339</v>
      </c>
      <c r="S11" s="106">
        <f>IF(S6&lt;=Input!$B$4,Input!$B$16/Input!$B$7,0)</f>
        <v>8.3333333333333339</v>
      </c>
      <c r="T11" s="106">
        <f>IF(T6&lt;=Input!$B$4,Input!$B$16/Input!$B$7,0)</f>
        <v>8.3333333333333339</v>
      </c>
      <c r="U11" s="106">
        <f>IF(U6&lt;=Input!$B$4,Input!$B$16/Input!$B$7,0)</f>
        <v>8.3333333333333339</v>
      </c>
      <c r="V11" s="106">
        <f>IF(V6&lt;=Input!$B$4,Input!$B$16/Input!$B$7,0)</f>
        <v>8.3333333333333339</v>
      </c>
      <c r="W11" s="106">
        <f>IF(W6&lt;=Input!$B$4,Input!$B$16/Input!$B$7,0)</f>
        <v>8.3333333333333339</v>
      </c>
      <c r="X11" s="106">
        <f>IF(X6&lt;=Input!$B$4,Input!$B$16/Input!$B$7,0)</f>
        <v>8.3333333333333339</v>
      </c>
      <c r="Y11" s="106">
        <f>IF(Y6&lt;=Input!$B$4,Input!$B$16/Input!$B$7,0)</f>
        <v>8.3333333333333339</v>
      </c>
      <c r="Z11" s="106">
        <f>IF(Z6&lt;=Input!$B$4,Input!$B$16/Input!$B$7,0)</f>
        <v>8.3333333333333339</v>
      </c>
      <c r="AA11" s="106">
        <f>IF(AA6&lt;=Input!$B$4,Input!$B$16/Input!$B$7,0)</f>
        <v>8.3333333333333339</v>
      </c>
      <c r="AB11" s="106">
        <f>IF(AB6&lt;=Input!$B$4,Input!$B$16/Input!$B$7,0)</f>
        <v>8.3333333333333339</v>
      </c>
      <c r="AC11" s="106">
        <f>IF(AC6&lt;=Input!$B$4,Input!$B$16/Input!$B$7,0)</f>
        <v>8.3333333333333339</v>
      </c>
      <c r="AD11" s="106">
        <f>IF(AD6&lt;=Input!$B$4,Input!$B$16/Input!$B$7,0)</f>
        <v>8.3333333333333339</v>
      </c>
      <c r="AE11" s="106">
        <f>IF(AE6&lt;=Input!$B$4,Input!$B$16/Input!$B$7,0)</f>
        <v>8.3333333333333339</v>
      </c>
      <c r="AF11" s="106">
        <f>IF(AF6&lt;=Input!$B$4,Input!$B$16/Input!$B$7,0)</f>
        <v>8.3333333333333339</v>
      </c>
      <c r="AG11" s="106">
        <f>IF(AG6&lt;=Input!$B$4,Input!$B$16/Input!$B$7,0)</f>
        <v>8.3333333333333339</v>
      </c>
      <c r="AH11" s="106">
        <f>IF(AH6&lt;=Input!$B$4,Input!$B$16/Input!$B$7,0)</f>
        <v>8.3333333333333339</v>
      </c>
      <c r="AI11" s="106">
        <f>IF(AI6&lt;=Input!$B$4,Input!$B$16/Input!$B$7,0)</f>
        <v>8.3333333333333339</v>
      </c>
      <c r="AJ11" s="106">
        <f>IF(AJ6&lt;=Input!$B$4,Input!$B$16/Input!$B$7,0)</f>
        <v>8.3333333333333339</v>
      </c>
      <c r="AK11" s="106">
        <f>IF(AK6&lt;=Input!$B$4,Input!$B$16/Input!$B$7,0)</f>
        <v>8.3333333333333339</v>
      </c>
      <c r="AL11" s="106">
        <f>IF(AL6&lt;=Input!$B$4,Input!$B$16/Input!$B$7,0)</f>
        <v>8.3333333333333339</v>
      </c>
      <c r="AM11" s="106">
        <f>IF(AM6&lt;=Input!$B$4,Input!$B$16/Input!$B$7,0)</f>
        <v>8.3333333333333339</v>
      </c>
      <c r="AN11" s="106">
        <f>IF(AN6&lt;=Input!$B$4,Input!$B$16/Input!$B$7,0)</f>
        <v>8.3333333333333339</v>
      </c>
      <c r="AO11" s="106">
        <f>IF(AO6&lt;=Input!$B$4,Input!$B$16/Input!$B$7,0)</f>
        <v>8.3333333333333339</v>
      </c>
      <c r="AP11" s="106">
        <f>IF(AP6&lt;=Input!$B$4,Input!$B$16/Input!$B$7,0)</f>
        <v>8.3333333333333339</v>
      </c>
      <c r="AQ11" s="106">
        <f>IF(AQ6&lt;=Input!$B$4,Input!$B$16/Input!$B$7,0)</f>
        <v>8.3333333333333339</v>
      </c>
      <c r="AR11" s="106">
        <f>IF(AR6&lt;=Input!$B$4,Input!$B$16/Input!$B$7,0)</f>
        <v>8.3333333333333339</v>
      </c>
      <c r="AS11" s="106">
        <f>IF(AS6&lt;=Input!$B$4,Input!$B$16/Input!$B$7,0)</f>
        <v>8.3333333333333339</v>
      </c>
      <c r="AT11" s="106">
        <f>IF(AT6&lt;=Input!$B$4,Input!$B$16/Input!$B$7,0)</f>
        <v>8.3333333333333339</v>
      </c>
      <c r="AU11" s="106">
        <f>IF(AU6&lt;=Input!$B$4,Input!$B$16/Input!$B$7,0)</f>
        <v>8.3333333333333339</v>
      </c>
      <c r="AV11" s="106">
        <f>IF(AV6&lt;=Input!$B$4,Input!$B$16/Input!$B$7,0)</f>
        <v>8.3333333333333339</v>
      </c>
      <c r="AW11" s="106">
        <f>IF(AW6&lt;=Input!$B$4,Input!$B$16/Input!$B$7,0)</f>
        <v>8.3333333333333339</v>
      </c>
      <c r="AX11" s="106">
        <f>IF(AX6&lt;=Input!$B$4,Input!$B$16/Input!$B$7,0)</f>
        <v>8.3333333333333339</v>
      </c>
      <c r="AY11" s="106">
        <f>IF(AY6&lt;=Input!$B$4,Input!$B$16/Input!$B$7,0)</f>
        <v>8.3333333333333339</v>
      </c>
      <c r="AZ11" s="106">
        <f>IF(AZ6&lt;=Input!$B$4,Input!$B$16/Input!$B$7,0)</f>
        <v>8.3333333333333339</v>
      </c>
      <c r="BA11" s="106">
        <f>IF(BA6&lt;=Input!$B$4,Input!$B$16/Input!$B$7,0)</f>
        <v>8.3333333333333339</v>
      </c>
      <c r="BB11" s="106">
        <f>IF(BB6&lt;=Input!$B$4,Input!$B$16/Input!$B$7,0)</f>
        <v>0</v>
      </c>
      <c r="BC11" s="106">
        <f>IF(BC6&lt;=Input!$B$4,Input!$B$16/Input!$B$7,0)</f>
        <v>0</v>
      </c>
      <c r="BD11" s="106">
        <f>IF(BD6&lt;=Input!$B$4,Input!$B$16/Input!$B$7,0)</f>
        <v>0</v>
      </c>
      <c r="BE11" s="106">
        <f>IF(BE6&lt;=Input!$B$4,Input!$B$16/Input!$B$7,0)</f>
        <v>0</v>
      </c>
      <c r="BF11" s="106">
        <f>IF(BF6&lt;=Input!$B$4,Input!$B$16/Input!$B$7,0)</f>
        <v>0</v>
      </c>
      <c r="BG11" s="106">
        <f>IF(BG6&lt;=Input!$B$4,Input!$B$16/Input!$B$7,0)</f>
        <v>0</v>
      </c>
      <c r="BH11" s="106">
        <f>IF(BH6&lt;=Input!$B$4,Input!$B$16/Input!$B$7,0)</f>
        <v>0</v>
      </c>
      <c r="BI11" s="106">
        <f>IF(BI6&lt;=Input!$B$4,Input!$B$16/Input!$B$7,0)</f>
        <v>0</v>
      </c>
      <c r="BJ11" s="106">
        <f>IF(BJ6&lt;=Input!$B$4,Input!$B$16/Input!$B$7,0)</f>
        <v>0</v>
      </c>
      <c r="BK11" s="106">
        <f>IF(BK6&lt;=Input!$B$4,Input!$B$16/Input!$B$7,0)</f>
        <v>0</v>
      </c>
      <c r="BL11" s="106">
        <f>IF(BL6&lt;=Input!$B$4,Input!$B$16/Input!$B$7,0)</f>
        <v>0</v>
      </c>
      <c r="BM11" s="106">
        <f>IF(BM6&lt;=Input!$B$4,Input!$B$16/Input!$B$7,0)</f>
        <v>0</v>
      </c>
      <c r="BN11" s="106">
        <f>IF(BN6&lt;=Input!$B$4,Input!$B$16/Input!$B$7,0)</f>
        <v>0</v>
      </c>
      <c r="BO11" s="106">
        <f>IF(BO6&lt;=Input!$B$4,Input!$B$16/Input!$B$7,0)</f>
        <v>0</v>
      </c>
      <c r="BP11" s="106">
        <f>IF(BP6&lt;=Input!$B$4,Input!$B$16/Input!$B$7,0)</f>
        <v>0</v>
      </c>
      <c r="BQ11" s="106">
        <f>IF(BQ6&lt;=Input!$B$4,Input!$B$16/Input!$B$7,0)</f>
        <v>0</v>
      </c>
      <c r="BR11" s="106">
        <f>IF(BR6&lt;=Input!$B$4,Input!$B$16/Input!$B$7,0)</f>
        <v>0</v>
      </c>
      <c r="BS11" s="106">
        <f>IF(BS6&lt;=Input!$B$4,Input!$B$16/Input!$B$7,0)</f>
        <v>0</v>
      </c>
      <c r="BT11" s="106">
        <f>IF(BT6&lt;=Input!$B$4,Input!$B$16/Input!$B$7,0)</f>
        <v>0</v>
      </c>
      <c r="BU11" s="106">
        <f>IF(BU6&lt;=Input!$B$4,Input!$B$16/Input!$B$7,0)</f>
        <v>0</v>
      </c>
      <c r="BV11" s="106">
        <f>IF(BV6&lt;=Input!$B$4,Input!$B$16/Input!$B$7,0)</f>
        <v>0</v>
      </c>
      <c r="BW11" s="106">
        <f>IF(BW6&lt;=Input!$B$4,Input!$B$16/Input!$B$7,0)</f>
        <v>0</v>
      </c>
      <c r="BX11" s="106">
        <f>IF(BX6&lt;=Input!$B$4,Input!$B$16/Input!$B$7,0)</f>
        <v>0</v>
      </c>
      <c r="BY11" s="106">
        <f>IF(BY6&lt;=Input!$B$4,Input!$B$16/Input!$B$7,0)</f>
        <v>0</v>
      </c>
      <c r="BZ11" s="106">
        <f>IF(BZ6&lt;=Input!$B$4,Input!$B$16/Input!$B$7,0)</f>
        <v>0</v>
      </c>
    </row>
    <row r="12" spans="1:78" s="23" customFormat="1" ht="11.5" x14ac:dyDescent="0.25">
      <c r="B12" s="23" t="s">
        <v>32</v>
      </c>
      <c r="F12" s="56">
        <f>IF(ISERROR(SUM($F$11:F11)),"",SUM($F$11:F11))</f>
        <v>8.3333333333333339</v>
      </c>
      <c r="G12" s="56">
        <f>IF(ISERROR(SUM($F$11:G11)),"",SUM($F$11:G11))</f>
        <v>16.666666666666668</v>
      </c>
      <c r="H12" s="56">
        <f>IF(ISERROR(SUM($F$11:H11)),"",SUM($F$11:H11))</f>
        <v>25</v>
      </c>
      <c r="I12" s="56">
        <f>IF(ISERROR(SUM($F$11:I11)),"",SUM($F$11:I11))</f>
        <v>33.333333333333336</v>
      </c>
      <c r="J12" s="56">
        <f>IF(ISERROR(SUM($F$11:J11)),"",SUM($F$11:J11))</f>
        <v>41.666666666666671</v>
      </c>
      <c r="K12" s="56">
        <f>IF(ISERROR(SUM($F$11:K11)),"",SUM($F$11:K11))</f>
        <v>50.000000000000007</v>
      </c>
      <c r="L12" s="56">
        <f>IF(ISERROR(SUM($F$11:L11)),"",SUM($F$11:L11))</f>
        <v>58.333333333333343</v>
      </c>
      <c r="M12" s="56">
        <f>IF(ISERROR(SUM($F$11:M11)),"",SUM($F$11:M11))</f>
        <v>66.666666666666671</v>
      </c>
      <c r="N12" s="56">
        <f>IF(ISERROR(SUM($F$11:N11)),"",SUM($F$11:N11))</f>
        <v>75</v>
      </c>
      <c r="O12" s="56">
        <f>IF(ISERROR(SUM($F$11:O11)),"",SUM($F$11:O11))</f>
        <v>83.333333333333329</v>
      </c>
      <c r="P12" s="56">
        <f>IF(ISERROR(SUM($F$11:P11)),"",SUM($F$11:P11))</f>
        <v>91.666666666666657</v>
      </c>
      <c r="Q12" s="56">
        <f>IF(ISERROR(SUM($F$11:Q11)),"",SUM($F$11:Q11))</f>
        <v>99.999999999999986</v>
      </c>
      <c r="R12" s="56">
        <f>IF(ISERROR(SUM($F$11:R11)),"",SUM($F$11:R11))</f>
        <v>108.33333333333331</v>
      </c>
      <c r="S12" s="56">
        <f>IF(ISERROR(SUM($F$11:S11)),"",SUM($F$11:S11))</f>
        <v>116.66666666666664</v>
      </c>
      <c r="T12" s="56">
        <f>IF(ISERROR(SUM($F$11:T11)),"",SUM($F$11:T11))</f>
        <v>124.99999999999997</v>
      </c>
      <c r="U12" s="56">
        <f>IF(ISERROR(SUM($F$11:U11)),"",SUM($F$11:U11))</f>
        <v>133.33333333333331</v>
      </c>
      <c r="V12" s="56">
        <f>IF(ISERROR(SUM($F$11:V11)),"",SUM($F$11:V11))</f>
        <v>141.66666666666666</v>
      </c>
      <c r="W12" s="56">
        <f>IF(ISERROR(SUM($F$11:W11)),"",SUM($F$11:W11))</f>
        <v>150</v>
      </c>
      <c r="X12" s="56">
        <f>IF(ISERROR(SUM($F$11:X11)),"",SUM($F$11:X11))</f>
        <v>158.33333333333334</v>
      </c>
      <c r="Y12" s="56">
        <f>IF(ISERROR(SUM($F$11:Y11)),"",SUM($F$11:Y11))</f>
        <v>166.66666666666669</v>
      </c>
      <c r="Z12" s="56">
        <f>IF(ISERROR(SUM($F$11:Z11)),"",SUM($F$11:Z11))</f>
        <v>175.00000000000003</v>
      </c>
      <c r="AA12" s="56">
        <f>IF(ISERROR(SUM($F$11:AA11)),"",SUM($F$11:AA11))</f>
        <v>183.33333333333337</v>
      </c>
      <c r="AB12" s="56">
        <f>IF(ISERROR(SUM($F$11:AB11)),"",SUM($F$11:AB11))</f>
        <v>191.66666666666671</v>
      </c>
      <c r="AC12" s="56">
        <f>IF(ISERROR(SUM($F$11:AC11)),"",SUM($F$11:AC11))</f>
        <v>200.00000000000006</v>
      </c>
      <c r="AD12" s="56">
        <f>IF(ISERROR(SUM($F$11:AD11)),"",SUM($F$11:AD11))</f>
        <v>208.3333333333334</v>
      </c>
      <c r="AE12" s="56">
        <f>IF(ISERROR(SUM($F$11:AE11)),"",SUM($F$11:AE11))</f>
        <v>216.66666666666674</v>
      </c>
      <c r="AF12" s="56">
        <f>IF(ISERROR(SUM($F$11:AF11)),"",SUM($F$11:AF11))</f>
        <v>225.00000000000009</v>
      </c>
      <c r="AG12" s="56">
        <f>IF(ISERROR(SUM($F$11:AG11)),"",SUM($F$11:AG11))</f>
        <v>233.33333333333343</v>
      </c>
      <c r="AH12" s="56">
        <f>IF(ISERROR(SUM($F$11:AH11)),"",SUM($F$11:AH11))</f>
        <v>241.66666666666677</v>
      </c>
      <c r="AI12" s="56">
        <f>IF(ISERROR(SUM($F$11:AI11)),"",SUM($F$11:AI11))</f>
        <v>250.00000000000011</v>
      </c>
      <c r="AJ12" s="56">
        <f>IF(ISERROR(SUM($F$11:AJ11)),"",SUM($F$11:AJ11))</f>
        <v>258.33333333333343</v>
      </c>
      <c r="AK12" s="56">
        <f>IF(ISERROR(SUM($F$11:AK11)),"",SUM($F$11:AK11))</f>
        <v>266.66666666666674</v>
      </c>
      <c r="AL12" s="56">
        <f>IF(ISERROR(SUM($F$11:AL11)),"",SUM($F$11:AL11))</f>
        <v>275.00000000000006</v>
      </c>
      <c r="AM12" s="56">
        <f>IF(ISERROR(SUM($F$11:AM11)),"",SUM($F$11:AM11))</f>
        <v>283.33333333333337</v>
      </c>
      <c r="AN12" s="56">
        <f>IF(ISERROR(SUM($F$11:AN11)),"",SUM($F$11:AN11))</f>
        <v>291.66666666666669</v>
      </c>
      <c r="AO12" s="56">
        <f>IF(ISERROR(SUM($F$11:AO11)),"",SUM($F$11:AO11))</f>
        <v>300</v>
      </c>
      <c r="AP12" s="56">
        <f>IF(ISERROR(SUM($F$11:AP11)),"",SUM($F$11:AP11))</f>
        <v>308.33333333333331</v>
      </c>
      <c r="AQ12" s="56">
        <f>IF(ISERROR(SUM($F$11:AQ11)),"",SUM($F$11:AQ11))</f>
        <v>316.66666666666663</v>
      </c>
      <c r="AR12" s="56">
        <f>IF(ISERROR(SUM($F$11:AR11)),"",SUM($F$11:AR11))</f>
        <v>324.99999999999994</v>
      </c>
      <c r="AS12" s="56">
        <f>IF(ISERROR(SUM($F$11:AS11)),"",SUM($F$11:AS11))</f>
        <v>333.33333333333326</v>
      </c>
      <c r="AT12" s="56">
        <f>IF(ISERROR(SUM($F$11:AT11)),"",SUM($F$11:AT11))</f>
        <v>341.66666666666657</v>
      </c>
      <c r="AU12" s="56">
        <f>IF(ISERROR(SUM($F$11:AU11)),"",SUM($F$11:AU11))</f>
        <v>349.99999999999989</v>
      </c>
      <c r="AV12" s="56">
        <f>IF(ISERROR(SUM($F$11:AV11)),"",SUM($F$11:AV11))</f>
        <v>358.3333333333332</v>
      </c>
      <c r="AW12" s="56">
        <f>IF(ISERROR(SUM($F$11:AW11)),"",SUM($F$11:AW11))</f>
        <v>366.66666666666652</v>
      </c>
      <c r="AX12" s="56">
        <f>IF(ISERROR(SUM($F$11:AX11)),"",SUM($F$11:AX11))</f>
        <v>374.99999999999983</v>
      </c>
      <c r="AY12" s="56">
        <f>IF(ISERROR(SUM($F$11:AY11)),"",SUM($F$11:AY11))</f>
        <v>383.33333333333314</v>
      </c>
      <c r="AZ12" s="56">
        <f>IF(ISERROR(SUM($F$11:AZ11)),"",SUM($F$11:AZ11))</f>
        <v>391.66666666666646</v>
      </c>
      <c r="BA12" s="56">
        <f>IF(ISERROR(SUM($F$11:BA11)),"",SUM($F$11:BA11))</f>
        <v>399.99999999999977</v>
      </c>
      <c r="BB12" s="56">
        <f>IF(ISERROR(SUM($F$11:BB11)),"",SUM($F$11:BB11))</f>
        <v>399.99999999999977</v>
      </c>
      <c r="BC12" s="56">
        <f>IF(ISERROR(SUM($F$11:BC11)),"",SUM($F$11:BC11))</f>
        <v>399.99999999999977</v>
      </c>
      <c r="BD12" s="56">
        <f>IF(ISERROR(SUM($F$11:BD11)),"",SUM($F$11:BD11))</f>
        <v>399.99999999999977</v>
      </c>
      <c r="BE12" s="56">
        <f>IF(ISERROR(SUM($F$11:BE11)),"",SUM($F$11:BE11))</f>
        <v>399.99999999999977</v>
      </c>
      <c r="BF12" s="56">
        <f>IF(ISERROR(SUM($F$11:BF11)),"",SUM($F$11:BF11))</f>
        <v>399.99999999999977</v>
      </c>
      <c r="BG12" s="56">
        <f>IF(ISERROR(SUM($F$11:BG11)),"",SUM($F$11:BG11))</f>
        <v>399.99999999999977</v>
      </c>
      <c r="BH12" s="56">
        <f>IF(ISERROR(SUM($F$11:BH11)),"",SUM($F$11:BH11))</f>
        <v>399.99999999999977</v>
      </c>
      <c r="BI12" s="56">
        <f>IF(ISERROR(SUM($F$11:BI11)),"",SUM($F$11:BI11))</f>
        <v>399.99999999999977</v>
      </c>
      <c r="BJ12" s="56">
        <f>IF(ISERROR(SUM($F$11:BJ11)),"",SUM($F$11:BJ11))</f>
        <v>399.99999999999977</v>
      </c>
      <c r="BK12" s="56">
        <f>IF(ISERROR(SUM($F$11:BK11)),"",SUM($F$11:BK11))</f>
        <v>399.99999999999977</v>
      </c>
      <c r="BL12" s="56">
        <f>IF(ISERROR(SUM($F$11:BL11)),"",SUM($F$11:BL11))</f>
        <v>399.99999999999977</v>
      </c>
      <c r="BM12" s="56">
        <f>IF(ISERROR(SUM($F$11:BM11)),"",SUM($F$11:BM11))</f>
        <v>399.99999999999977</v>
      </c>
      <c r="BN12" s="56">
        <f>IF(ISERROR(SUM($F$11:BN11)),"",SUM($F$11:BN11))</f>
        <v>399.99999999999977</v>
      </c>
      <c r="BO12" s="56">
        <f>IF(ISERROR(SUM($F$11:BO11)),"",SUM($F$11:BO11))</f>
        <v>399.99999999999977</v>
      </c>
      <c r="BP12" s="56">
        <f>IF(ISERROR(SUM($F$11:BP11)),"",SUM($F$11:BP11))</f>
        <v>399.99999999999977</v>
      </c>
      <c r="BQ12" s="56">
        <f>IF(ISERROR(SUM($F$11:BQ11)),"",SUM($F$11:BQ11))</f>
        <v>399.99999999999977</v>
      </c>
      <c r="BR12" s="56">
        <f>IF(ISERROR(SUM($F$11:BR11)),"",SUM($F$11:BR11))</f>
        <v>399.99999999999977</v>
      </c>
      <c r="BS12" s="56">
        <f>IF(ISERROR(SUM($F$11:BS11)),"",SUM($F$11:BS11))</f>
        <v>399.99999999999977</v>
      </c>
      <c r="BT12" s="56">
        <f>IF(ISERROR(SUM($F$11:BT11)),"",SUM($F$11:BT11))</f>
        <v>399.99999999999977</v>
      </c>
      <c r="BU12" s="56">
        <f>IF(ISERROR(SUM($F$11:BU11)),"",SUM($F$11:BU11))</f>
        <v>399.99999999999977</v>
      </c>
      <c r="BV12" s="56">
        <f>IF(ISERROR(SUM($F$11:BV11)),"",SUM($F$11:BV11))</f>
        <v>399.99999999999977</v>
      </c>
      <c r="BW12" s="56">
        <f>IF(ISERROR(SUM($F$11:BW11)),"",SUM($F$11:BW11))</f>
        <v>399.99999999999977</v>
      </c>
      <c r="BX12" s="56">
        <f>IF(ISERROR(SUM($F$11:BX11)),"",SUM($F$11:BX11))</f>
        <v>399.99999999999977</v>
      </c>
      <c r="BY12" s="56">
        <f>IF(ISERROR(SUM($F$11:BY11)),"",SUM($F$11:BY11))</f>
        <v>399.99999999999977</v>
      </c>
      <c r="BZ12" s="56">
        <f>IF(ISERROR(SUM($F$11:BZ11)),"",SUM($F$11:BZ11))</f>
        <v>399.99999999999977</v>
      </c>
    </row>
    <row r="13" spans="1:78" s="88" customFormat="1" x14ac:dyDescent="0.35">
      <c r="A13" s="107"/>
      <c r="B13" s="10" t="s">
        <v>36</v>
      </c>
      <c r="D13" s="104"/>
      <c r="E13" s="99" t="s">
        <v>3</v>
      </c>
      <c r="F13" s="100" t="str">
        <f ca="1">IFERROR(IF(ISTEXT(OFFSET(F11,0,-Input!$B$5,1,1))=TRUE,"",IF(OFFSET(F11,0,-Input!$B$5,1,1)=TRUE,"",IF(OFFSET(F11,0,-Input!$B$5,1,1)=FALSE,"",IF(OFFSET(F11,0,-Input!$B$5,1,1)&gt;=0,OFFSET(F11,0,-Input!$B$5,1,1),"")))),"")</f>
        <v/>
      </c>
      <c r="G13" s="100" t="str">
        <f ca="1">IFERROR(IF(ISTEXT(OFFSET(G11,0,-Input!$B$5,1,1))=TRUE,"",IF(OFFSET(G11,0,-Input!$B$5,1,1)=TRUE,"",IF(OFFSET(G11,0,-Input!$B$5,1,1)=FALSE,"",IF(OFFSET(G11,0,-Input!$B$5,1,1)&gt;=0,OFFSET(G11,0,-Input!$B$5,1,1),"")))),"")</f>
        <v/>
      </c>
      <c r="H13" s="100" t="str">
        <f ca="1">IFERROR(IF(ISTEXT(OFFSET(H11,0,-Input!$B$5,1,1))=TRUE,"",IF(OFFSET(H11,0,-Input!$B$5,1,1)=TRUE,"",IF(OFFSET(H11,0,-Input!$B$5,1,1)=FALSE,"",IF(OFFSET(H11,0,-Input!$B$5,1,1)&gt;=0,OFFSET(H11,0,-Input!$B$5,1,1),"")))),"")</f>
        <v/>
      </c>
      <c r="I13" s="100" t="str">
        <f ca="1">IFERROR(IF(ISTEXT(OFFSET(I11,0,-Input!$B$5,1,1))=TRUE,"",IF(OFFSET(I11,0,-Input!$B$5,1,1)=TRUE,"",IF(OFFSET(I11,0,-Input!$B$5,1,1)=FALSE,"",IF(OFFSET(I11,0,-Input!$B$5,1,1)&gt;=0,OFFSET(I11,0,-Input!$B$5,1,1),"")))),"")</f>
        <v/>
      </c>
      <c r="J13" s="100" t="str">
        <f ca="1">IFERROR(IF(ISTEXT(OFFSET(J11,0,-Input!$B$5,1,1))=TRUE,"",IF(OFFSET(J11,0,-Input!$B$5,1,1)=TRUE,"",IF(OFFSET(J11,0,-Input!$B$5,1,1)=FALSE,"",IF(OFFSET(J11,0,-Input!$B$5,1,1)&gt;=0,OFFSET(J11,0,-Input!$B$5,1,1),"")))),"")</f>
        <v/>
      </c>
      <c r="K13" s="100" t="str">
        <f ca="1">IFERROR(IF(ISTEXT(OFFSET(K11,0,-Input!$B$5,1,1))=TRUE,"",IF(OFFSET(K11,0,-Input!$B$5,1,1)=TRUE,"",IF(OFFSET(K11,0,-Input!$B$5,1,1)=FALSE,"",IF(OFFSET(K11,0,-Input!$B$5,1,1)&gt;=0,OFFSET(K11,0,-Input!$B$5,1,1),"")))),"")</f>
        <v/>
      </c>
      <c r="L13" s="100" t="str">
        <f ca="1">IFERROR(IF(ISTEXT(OFFSET(L11,0,-Input!$B$5,1,1))=TRUE,"",IF(OFFSET(L11,0,-Input!$B$5,1,1)=TRUE,"",IF(OFFSET(L11,0,-Input!$B$5,1,1)=FALSE,"",IF(OFFSET(L11,0,-Input!$B$5,1,1)&gt;=0,OFFSET(L11,0,-Input!$B$5,1,1),"")))),"")</f>
        <v/>
      </c>
      <c r="M13" s="100" t="str">
        <f ca="1">IFERROR(IF(ISTEXT(OFFSET(M11,0,-Input!$B$5,1,1))=TRUE,"",IF(OFFSET(M11,0,-Input!$B$5,1,1)=TRUE,"",IF(OFFSET(M11,0,-Input!$B$5,1,1)=FALSE,"",IF(OFFSET(M11,0,-Input!$B$5,1,1)&gt;=0,OFFSET(M11,0,-Input!$B$5,1,1),"")))),"")</f>
        <v/>
      </c>
      <c r="N13" s="100" t="str">
        <f ca="1">IFERROR(IF(ISTEXT(OFFSET(N11,0,-Input!$B$5,1,1))=TRUE,"",IF(OFFSET(N11,0,-Input!$B$5,1,1)=TRUE,"",IF(OFFSET(N11,0,-Input!$B$5,1,1)=FALSE,"",IF(OFFSET(N11,0,-Input!$B$5,1,1)&gt;=0,OFFSET(N11,0,-Input!$B$5,1,1),"")))),"")</f>
        <v/>
      </c>
      <c r="O13" s="100" t="str">
        <f ca="1">IFERROR(IF(ISTEXT(OFFSET(O11,0,-Input!$B$5,1,1))=TRUE,"",IF(OFFSET(O11,0,-Input!$B$5,1,1)=TRUE,"",IF(OFFSET(O11,0,-Input!$B$5,1,1)=FALSE,"",IF(OFFSET(O11,0,-Input!$B$5,1,1)&gt;=0,OFFSET(O11,0,-Input!$B$5,1,1),"")))),"")</f>
        <v/>
      </c>
      <c r="P13" s="100" t="str">
        <f ca="1">IFERROR(IF(ISTEXT(OFFSET(P11,0,-Input!$B$5,1,1))=TRUE,"",IF(OFFSET(P11,0,-Input!$B$5,1,1)=TRUE,"",IF(OFFSET(P11,0,-Input!$B$5,1,1)=FALSE,"",IF(OFFSET(P11,0,-Input!$B$5,1,1)&gt;=0,OFFSET(P11,0,-Input!$B$5,1,1),"")))),"")</f>
        <v/>
      </c>
      <c r="Q13" s="100" t="str">
        <f ca="1">IFERROR(IF(ISTEXT(OFFSET(Q11,0,-Input!$B$5,1,1))=TRUE,"",IF(OFFSET(Q11,0,-Input!$B$5,1,1)=TRUE,"",IF(OFFSET(Q11,0,-Input!$B$5,1,1)=FALSE,"",IF(OFFSET(Q11,0,-Input!$B$5,1,1)&gt;=0,OFFSET(Q11,0,-Input!$B$5,1,1),"")))),"")</f>
        <v/>
      </c>
      <c r="R13" s="100">
        <f ca="1">IFERROR(IF(ISTEXT(OFFSET(R11,0,-Input!$B$5,1,1))=TRUE,"",IF(OFFSET(R11,0,-Input!$B$5,1,1)=TRUE,"",IF(OFFSET(R11,0,-Input!$B$5,1,1)=FALSE,"",IF(OFFSET(R11,0,-Input!$B$5,1,1)&gt;=0,OFFSET(R11,0,-Input!$B$5,1,1),"")))),"")</f>
        <v>8.3333333333333339</v>
      </c>
      <c r="S13" s="100">
        <f ca="1">IFERROR(IF(ISTEXT(OFFSET(S11,0,-Input!$B$5,1,1))=TRUE,"",IF(OFFSET(S11,0,-Input!$B$5,1,1)=TRUE,"",IF(OFFSET(S11,0,-Input!$B$5,1,1)=FALSE,"",IF(OFFSET(S11,0,-Input!$B$5,1,1)&gt;=0,OFFSET(S11,0,-Input!$B$5,1,1),"")))),"")</f>
        <v>8.3333333333333339</v>
      </c>
      <c r="T13" s="100">
        <f ca="1">IFERROR(IF(ISTEXT(OFFSET(T11,0,-Input!$B$5,1,1))=TRUE,"",IF(OFFSET(T11,0,-Input!$B$5,1,1)=TRUE,"",IF(OFFSET(T11,0,-Input!$B$5,1,1)=FALSE,"",IF(OFFSET(T11,0,-Input!$B$5,1,1)&gt;=0,OFFSET(T11,0,-Input!$B$5,1,1),"")))),"")</f>
        <v>8.3333333333333339</v>
      </c>
      <c r="U13" s="100">
        <f ca="1">IFERROR(IF(ISTEXT(OFFSET(U11,0,-Input!$B$5,1,1))=TRUE,"",IF(OFFSET(U11,0,-Input!$B$5,1,1)=TRUE,"",IF(OFFSET(U11,0,-Input!$B$5,1,1)=FALSE,"",IF(OFFSET(U11,0,-Input!$B$5,1,1)&gt;=0,OFFSET(U11,0,-Input!$B$5,1,1),"")))),"")</f>
        <v>8.3333333333333339</v>
      </c>
      <c r="V13" s="100">
        <f ca="1">IFERROR(IF(ISTEXT(OFFSET(V11,0,-Input!$B$5,1,1))=TRUE,"",IF(OFFSET(V11,0,-Input!$B$5,1,1)=TRUE,"",IF(OFFSET(V11,0,-Input!$B$5,1,1)=FALSE,"",IF(OFFSET(V11,0,-Input!$B$5,1,1)&gt;=0,OFFSET(V11,0,-Input!$B$5,1,1),"")))),"")</f>
        <v>8.3333333333333339</v>
      </c>
      <c r="W13" s="100">
        <f ca="1">IFERROR(IF(ISTEXT(OFFSET(W11,0,-Input!$B$5,1,1))=TRUE,"",IF(OFFSET(W11,0,-Input!$B$5,1,1)=TRUE,"",IF(OFFSET(W11,0,-Input!$B$5,1,1)=FALSE,"",IF(OFFSET(W11,0,-Input!$B$5,1,1)&gt;=0,OFFSET(W11,0,-Input!$B$5,1,1),"")))),"")</f>
        <v>8.3333333333333339</v>
      </c>
      <c r="X13" s="100">
        <f ca="1">IFERROR(IF(ISTEXT(OFFSET(X11,0,-Input!$B$5,1,1))=TRUE,"",IF(OFFSET(X11,0,-Input!$B$5,1,1)=TRUE,"",IF(OFFSET(X11,0,-Input!$B$5,1,1)=FALSE,"",IF(OFFSET(X11,0,-Input!$B$5,1,1)&gt;=0,OFFSET(X11,0,-Input!$B$5,1,1),"")))),"")</f>
        <v>8.3333333333333339</v>
      </c>
      <c r="Y13" s="100">
        <f ca="1">IFERROR(IF(ISTEXT(OFFSET(Y11,0,-Input!$B$5,1,1))=TRUE,"",IF(OFFSET(Y11,0,-Input!$B$5,1,1)=TRUE,"",IF(OFFSET(Y11,0,-Input!$B$5,1,1)=FALSE,"",IF(OFFSET(Y11,0,-Input!$B$5,1,1)&gt;=0,OFFSET(Y11,0,-Input!$B$5,1,1),"")))),"")</f>
        <v>8.3333333333333339</v>
      </c>
      <c r="Z13" s="100">
        <f ca="1">IFERROR(IF(ISTEXT(OFFSET(Z11,0,-Input!$B$5,1,1))=TRUE,"",IF(OFFSET(Z11,0,-Input!$B$5,1,1)=TRUE,"",IF(OFFSET(Z11,0,-Input!$B$5,1,1)=FALSE,"",IF(OFFSET(Z11,0,-Input!$B$5,1,1)&gt;=0,OFFSET(Z11,0,-Input!$B$5,1,1),"")))),"")</f>
        <v>8.3333333333333339</v>
      </c>
      <c r="AA13" s="100">
        <f ca="1">IFERROR(IF(ISTEXT(OFFSET(AA11,0,-Input!$B$5,1,1))=TRUE,"",IF(OFFSET(AA11,0,-Input!$B$5,1,1)=TRUE,"",IF(OFFSET(AA11,0,-Input!$B$5,1,1)=FALSE,"",IF(OFFSET(AA11,0,-Input!$B$5,1,1)&gt;=0,OFFSET(AA11,0,-Input!$B$5,1,1),"")))),"")</f>
        <v>8.3333333333333339</v>
      </c>
      <c r="AB13" s="100">
        <f ca="1">IFERROR(IF(ISTEXT(OFFSET(AB11,0,-Input!$B$5,1,1))=TRUE,"",IF(OFFSET(AB11,0,-Input!$B$5,1,1)=TRUE,"",IF(OFFSET(AB11,0,-Input!$B$5,1,1)=FALSE,"",IF(OFFSET(AB11,0,-Input!$B$5,1,1)&gt;=0,OFFSET(AB11,0,-Input!$B$5,1,1),"")))),"")</f>
        <v>8.3333333333333339</v>
      </c>
      <c r="AC13" s="100">
        <f ca="1">IFERROR(IF(ISTEXT(OFFSET(AC11,0,-Input!$B$5,1,1))=TRUE,"",IF(OFFSET(AC11,0,-Input!$B$5,1,1)=TRUE,"",IF(OFFSET(AC11,0,-Input!$B$5,1,1)=FALSE,"",IF(OFFSET(AC11,0,-Input!$B$5,1,1)&gt;=0,OFFSET(AC11,0,-Input!$B$5,1,1),"")))),"")</f>
        <v>8.3333333333333339</v>
      </c>
      <c r="AD13" s="100">
        <f ca="1">IFERROR(IF(ISTEXT(OFFSET(AD11,0,-Input!$B$5,1,1))=TRUE,"",IF(OFFSET(AD11,0,-Input!$B$5,1,1)=TRUE,"",IF(OFFSET(AD11,0,-Input!$B$5,1,1)=FALSE,"",IF(OFFSET(AD11,0,-Input!$B$5,1,1)&gt;=0,OFFSET(AD11,0,-Input!$B$5,1,1),"")))),"")</f>
        <v>8.3333333333333339</v>
      </c>
      <c r="AE13" s="100">
        <f ca="1">IFERROR(IF(ISTEXT(OFFSET(AE11,0,-Input!$B$5,1,1))=TRUE,"",IF(OFFSET(AE11,0,-Input!$B$5,1,1)=TRUE,"",IF(OFFSET(AE11,0,-Input!$B$5,1,1)=FALSE,"",IF(OFFSET(AE11,0,-Input!$B$5,1,1)&gt;=0,OFFSET(AE11,0,-Input!$B$5,1,1),"")))),"")</f>
        <v>8.3333333333333339</v>
      </c>
      <c r="AF13" s="100">
        <f ca="1">IFERROR(IF(ISTEXT(OFFSET(AF11,0,-Input!$B$5,1,1))=TRUE,"",IF(OFFSET(AF11,0,-Input!$B$5,1,1)=TRUE,"",IF(OFFSET(AF11,0,-Input!$B$5,1,1)=FALSE,"",IF(OFFSET(AF11,0,-Input!$B$5,1,1)&gt;=0,OFFSET(AF11,0,-Input!$B$5,1,1),"")))),"")</f>
        <v>8.3333333333333339</v>
      </c>
      <c r="AG13" s="100">
        <f ca="1">IFERROR(IF(ISTEXT(OFFSET(AG11,0,-Input!$B$5,1,1))=TRUE,"",IF(OFFSET(AG11,0,-Input!$B$5,1,1)=TRUE,"",IF(OFFSET(AG11,0,-Input!$B$5,1,1)=FALSE,"",IF(OFFSET(AG11,0,-Input!$B$5,1,1)&gt;=0,OFFSET(AG11,0,-Input!$B$5,1,1),"")))),"")</f>
        <v>8.3333333333333339</v>
      </c>
      <c r="AH13" s="100">
        <f ca="1">IFERROR(IF(ISTEXT(OFFSET(AH11,0,-Input!$B$5,1,1))=TRUE,"",IF(OFFSET(AH11,0,-Input!$B$5,1,1)=TRUE,"",IF(OFFSET(AH11,0,-Input!$B$5,1,1)=FALSE,"",IF(OFFSET(AH11,0,-Input!$B$5,1,1)&gt;=0,OFFSET(AH11,0,-Input!$B$5,1,1),"")))),"")</f>
        <v>8.3333333333333339</v>
      </c>
      <c r="AI13" s="100">
        <f ca="1">IFERROR(IF(ISTEXT(OFFSET(AI11,0,-Input!$B$5,1,1))=TRUE,"",IF(OFFSET(AI11,0,-Input!$B$5,1,1)=TRUE,"",IF(OFFSET(AI11,0,-Input!$B$5,1,1)=FALSE,"",IF(OFFSET(AI11,0,-Input!$B$5,1,1)&gt;=0,OFFSET(AI11,0,-Input!$B$5,1,1),"")))),"")</f>
        <v>8.3333333333333339</v>
      </c>
      <c r="AJ13" s="100">
        <f ca="1">IFERROR(IF(ISTEXT(OFFSET(AJ11,0,-Input!$B$5,1,1))=TRUE,"",IF(OFFSET(AJ11,0,-Input!$B$5,1,1)=TRUE,"",IF(OFFSET(AJ11,0,-Input!$B$5,1,1)=FALSE,"",IF(OFFSET(AJ11,0,-Input!$B$5,1,1)&gt;=0,OFFSET(AJ11,0,-Input!$B$5,1,1),"")))),"")</f>
        <v>8.3333333333333339</v>
      </c>
      <c r="AK13" s="100">
        <f ca="1">IFERROR(IF(ISTEXT(OFFSET(AK11,0,-Input!$B$5,1,1))=TRUE,"",IF(OFFSET(AK11,0,-Input!$B$5,1,1)=TRUE,"",IF(OFFSET(AK11,0,-Input!$B$5,1,1)=FALSE,"",IF(OFFSET(AK11,0,-Input!$B$5,1,1)&gt;=0,OFFSET(AK11,0,-Input!$B$5,1,1),"")))),"")</f>
        <v>8.3333333333333339</v>
      </c>
      <c r="AL13" s="100">
        <f ca="1">IFERROR(IF(ISTEXT(OFFSET(AL11,0,-Input!$B$5,1,1))=TRUE,"",IF(OFFSET(AL11,0,-Input!$B$5,1,1)=TRUE,"",IF(OFFSET(AL11,0,-Input!$B$5,1,1)=FALSE,"",IF(OFFSET(AL11,0,-Input!$B$5,1,1)&gt;=0,OFFSET(AL11,0,-Input!$B$5,1,1),"")))),"")</f>
        <v>8.3333333333333339</v>
      </c>
      <c r="AM13" s="100">
        <f ca="1">IFERROR(IF(ISTEXT(OFFSET(AM11,0,-Input!$B$5,1,1))=TRUE,"",IF(OFFSET(AM11,0,-Input!$B$5,1,1)=TRUE,"",IF(OFFSET(AM11,0,-Input!$B$5,1,1)=FALSE,"",IF(OFFSET(AM11,0,-Input!$B$5,1,1)&gt;=0,OFFSET(AM11,0,-Input!$B$5,1,1),"")))),"")</f>
        <v>8.3333333333333339</v>
      </c>
      <c r="AN13" s="100">
        <f ca="1">IFERROR(IF(ISTEXT(OFFSET(AN11,0,-Input!$B$5,1,1))=TRUE,"",IF(OFFSET(AN11,0,-Input!$B$5,1,1)=TRUE,"",IF(OFFSET(AN11,0,-Input!$B$5,1,1)=FALSE,"",IF(OFFSET(AN11,0,-Input!$B$5,1,1)&gt;=0,OFFSET(AN11,0,-Input!$B$5,1,1),"")))),"")</f>
        <v>8.3333333333333339</v>
      </c>
      <c r="AO13" s="100">
        <f ca="1">IFERROR(IF(ISTEXT(OFFSET(AO11,0,-Input!$B$5,1,1))=TRUE,"",IF(OFFSET(AO11,0,-Input!$B$5,1,1)=TRUE,"",IF(OFFSET(AO11,0,-Input!$B$5,1,1)=FALSE,"",IF(OFFSET(AO11,0,-Input!$B$5,1,1)&gt;=0,OFFSET(AO11,0,-Input!$B$5,1,1),"")))),"")</f>
        <v>8.3333333333333339</v>
      </c>
      <c r="AP13" s="100">
        <f ca="1">IFERROR(IF(ISTEXT(OFFSET(AP11,0,-Input!$B$5,1,1))=TRUE,"",IF(OFFSET(AP11,0,-Input!$B$5,1,1)=TRUE,"",IF(OFFSET(AP11,0,-Input!$B$5,1,1)=FALSE,"",IF(OFFSET(AP11,0,-Input!$B$5,1,1)&gt;=0,OFFSET(AP11,0,-Input!$B$5,1,1),"")))),"")</f>
        <v>8.3333333333333339</v>
      </c>
      <c r="AQ13" s="100">
        <f ca="1">IFERROR(IF(ISTEXT(OFFSET(AQ11,0,-Input!$B$5,1,1))=TRUE,"",IF(OFFSET(AQ11,0,-Input!$B$5,1,1)=TRUE,"",IF(OFFSET(AQ11,0,-Input!$B$5,1,1)=FALSE,"",IF(OFFSET(AQ11,0,-Input!$B$5,1,1)&gt;=0,OFFSET(AQ11,0,-Input!$B$5,1,1),"")))),"")</f>
        <v>8.3333333333333339</v>
      </c>
      <c r="AR13" s="100">
        <f ca="1">IFERROR(IF(ISTEXT(OFFSET(AR11,0,-Input!$B$5,1,1))=TRUE,"",IF(OFFSET(AR11,0,-Input!$B$5,1,1)=TRUE,"",IF(OFFSET(AR11,0,-Input!$B$5,1,1)=FALSE,"",IF(OFFSET(AR11,0,-Input!$B$5,1,1)&gt;=0,OFFSET(AR11,0,-Input!$B$5,1,1),"")))),"")</f>
        <v>8.3333333333333339</v>
      </c>
      <c r="AS13" s="100">
        <f ca="1">IFERROR(IF(ISTEXT(OFFSET(AS11,0,-Input!$B$5,1,1))=TRUE,"",IF(OFFSET(AS11,0,-Input!$B$5,1,1)=TRUE,"",IF(OFFSET(AS11,0,-Input!$B$5,1,1)=FALSE,"",IF(OFFSET(AS11,0,-Input!$B$5,1,1)&gt;=0,OFFSET(AS11,0,-Input!$B$5,1,1),"")))),"")</f>
        <v>8.3333333333333339</v>
      </c>
      <c r="AT13" s="100">
        <f ca="1">IFERROR(IF(ISTEXT(OFFSET(AT11,0,-Input!$B$5,1,1))=TRUE,"",IF(OFFSET(AT11,0,-Input!$B$5,1,1)=TRUE,"",IF(OFFSET(AT11,0,-Input!$B$5,1,1)=FALSE,"",IF(OFFSET(AT11,0,-Input!$B$5,1,1)&gt;=0,OFFSET(AT11,0,-Input!$B$5,1,1),"")))),"")</f>
        <v>8.3333333333333339</v>
      </c>
      <c r="AU13" s="100">
        <f ca="1">IFERROR(IF(ISTEXT(OFFSET(AU11,0,-Input!$B$5,1,1))=TRUE,"",IF(OFFSET(AU11,0,-Input!$B$5,1,1)=TRUE,"",IF(OFFSET(AU11,0,-Input!$B$5,1,1)=FALSE,"",IF(OFFSET(AU11,0,-Input!$B$5,1,1)&gt;=0,OFFSET(AU11,0,-Input!$B$5,1,1),"")))),"")</f>
        <v>8.3333333333333339</v>
      </c>
      <c r="AV13" s="100">
        <f ca="1">IFERROR(IF(ISTEXT(OFFSET(AV11,0,-Input!$B$5,1,1))=TRUE,"",IF(OFFSET(AV11,0,-Input!$B$5,1,1)=TRUE,"",IF(OFFSET(AV11,0,-Input!$B$5,1,1)=FALSE,"",IF(OFFSET(AV11,0,-Input!$B$5,1,1)&gt;=0,OFFSET(AV11,0,-Input!$B$5,1,1),"")))),"")</f>
        <v>8.3333333333333339</v>
      </c>
      <c r="AW13" s="100">
        <f ca="1">IFERROR(IF(ISTEXT(OFFSET(AW11,0,-Input!$B$5,1,1))=TRUE,"",IF(OFFSET(AW11,0,-Input!$B$5,1,1)=TRUE,"",IF(OFFSET(AW11,0,-Input!$B$5,1,1)=FALSE,"",IF(OFFSET(AW11,0,-Input!$B$5,1,1)&gt;=0,OFFSET(AW11,0,-Input!$B$5,1,1),"")))),"")</f>
        <v>8.3333333333333339</v>
      </c>
      <c r="AX13" s="100">
        <f ca="1">IFERROR(IF(ISTEXT(OFFSET(AX11,0,-Input!$B$5,1,1))=TRUE,"",IF(OFFSET(AX11,0,-Input!$B$5,1,1)=TRUE,"",IF(OFFSET(AX11,0,-Input!$B$5,1,1)=FALSE,"",IF(OFFSET(AX11,0,-Input!$B$5,1,1)&gt;=0,OFFSET(AX11,0,-Input!$B$5,1,1),"")))),"")</f>
        <v>8.3333333333333339</v>
      </c>
      <c r="AY13" s="100">
        <f ca="1">IFERROR(IF(ISTEXT(OFFSET(AY11,0,-Input!$B$5,1,1))=TRUE,"",IF(OFFSET(AY11,0,-Input!$B$5,1,1)=TRUE,"",IF(OFFSET(AY11,0,-Input!$B$5,1,1)=FALSE,"",IF(OFFSET(AY11,0,-Input!$B$5,1,1)&gt;=0,OFFSET(AY11,0,-Input!$B$5,1,1),"")))),"")</f>
        <v>8.3333333333333339</v>
      </c>
      <c r="AZ13" s="100">
        <f ca="1">IFERROR(IF(ISTEXT(OFFSET(AZ11,0,-Input!$B$5,1,1))=TRUE,"",IF(OFFSET(AZ11,0,-Input!$B$5,1,1)=TRUE,"",IF(OFFSET(AZ11,0,-Input!$B$5,1,1)=FALSE,"",IF(OFFSET(AZ11,0,-Input!$B$5,1,1)&gt;=0,OFFSET(AZ11,0,-Input!$B$5,1,1),"")))),"")</f>
        <v>8.3333333333333339</v>
      </c>
      <c r="BA13" s="100">
        <f ca="1">IFERROR(IF(ISTEXT(OFFSET(BA11,0,-Input!$B$5,1,1))=TRUE,"",IF(OFFSET(BA11,0,-Input!$B$5,1,1)=TRUE,"",IF(OFFSET(BA11,0,-Input!$B$5,1,1)=FALSE,"",IF(OFFSET(BA11,0,-Input!$B$5,1,1)&gt;=0,OFFSET(BA11,0,-Input!$B$5,1,1),"")))),"")</f>
        <v>8.3333333333333339</v>
      </c>
      <c r="BB13" s="100">
        <f ca="1">IFERROR(IF(ISTEXT(OFFSET(BB11,0,-Input!$B$5,1,1))=TRUE,"",IF(OFFSET(BB11,0,-Input!$B$5,1,1)=TRUE,"",IF(OFFSET(BB11,0,-Input!$B$5,1,1)=FALSE,"",IF(OFFSET(BB11,0,-Input!$B$5,1,1)&gt;=0,OFFSET(BB11,0,-Input!$B$5,1,1),"")))),"")</f>
        <v>8.3333333333333339</v>
      </c>
      <c r="BC13" s="100">
        <f ca="1">IFERROR(IF(ISTEXT(OFFSET(BC11,0,-Input!$B$5,1,1))=TRUE,"",IF(OFFSET(BC11,0,-Input!$B$5,1,1)=TRUE,"",IF(OFFSET(BC11,0,-Input!$B$5,1,1)=FALSE,"",IF(OFFSET(BC11,0,-Input!$B$5,1,1)&gt;=0,OFFSET(BC11,0,-Input!$B$5,1,1),"")))),"")</f>
        <v>8.3333333333333339</v>
      </c>
      <c r="BD13" s="100">
        <f ca="1">IFERROR(IF(ISTEXT(OFFSET(BD11,0,-Input!$B$5,1,1))=TRUE,"",IF(OFFSET(BD11,0,-Input!$B$5,1,1)=TRUE,"",IF(OFFSET(BD11,0,-Input!$B$5,1,1)=FALSE,"",IF(OFFSET(BD11,0,-Input!$B$5,1,1)&gt;=0,OFFSET(BD11,0,-Input!$B$5,1,1),"")))),"")</f>
        <v>8.3333333333333339</v>
      </c>
      <c r="BE13" s="100">
        <f ca="1">IFERROR(IF(ISTEXT(OFFSET(BE11,0,-Input!$B$5,1,1))=TRUE,"",IF(OFFSET(BE11,0,-Input!$B$5,1,1)=TRUE,"",IF(OFFSET(BE11,0,-Input!$B$5,1,1)=FALSE,"",IF(OFFSET(BE11,0,-Input!$B$5,1,1)&gt;=0,OFFSET(BE11,0,-Input!$B$5,1,1),"")))),"")</f>
        <v>8.3333333333333339</v>
      </c>
      <c r="BF13" s="100">
        <f ca="1">IFERROR(IF(ISTEXT(OFFSET(BF11,0,-Input!$B$5,1,1))=TRUE,"",IF(OFFSET(BF11,0,-Input!$B$5,1,1)=TRUE,"",IF(OFFSET(BF11,0,-Input!$B$5,1,1)=FALSE,"",IF(OFFSET(BF11,0,-Input!$B$5,1,1)&gt;=0,OFFSET(BF11,0,-Input!$B$5,1,1),"")))),"")</f>
        <v>8.3333333333333339</v>
      </c>
      <c r="BG13" s="100">
        <f ca="1">IFERROR(IF(ISTEXT(OFFSET(BG11,0,-Input!$B$5,1,1))=TRUE,"",IF(OFFSET(BG11,0,-Input!$B$5,1,1)=TRUE,"",IF(OFFSET(BG11,0,-Input!$B$5,1,1)=FALSE,"",IF(OFFSET(BG11,0,-Input!$B$5,1,1)&gt;=0,OFFSET(BG11,0,-Input!$B$5,1,1),"")))),"")</f>
        <v>8.3333333333333339</v>
      </c>
      <c r="BH13" s="100">
        <f ca="1">IFERROR(IF(ISTEXT(OFFSET(BH11,0,-Input!$B$5,1,1))=TRUE,"",IF(OFFSET(BH11,0,-Input!$B$5,1,1)=TRUE,"",IF(OFFSET(BH11,0,-Input!$B$5,1,1)=FALSE,"",IF(OFFSET(BH11,0,-Input!$B$5,1,1)&gt;=0,OFFSET(BH11,0,-Input!$B$5,1,1),"")))),"")</f>
        <v>8.3333333333333339</v>
      </c>
      <c r="BI13" s="100">
        <f ca="1">IFERROR(IF(ISTEXT(OFFSET(BI11,0,-Input!$B$5,1,1))=TRUE,"",IF(OFFSET(BI11,0,-Input!$B$5,1,1)=TRUE,"",IF(OFFSET(BI11,0,-Input!$B$5,1,1)=FALSE,"",IF(OFFSET(BI11,0,-Input!$B$5,1,1)&gt;=0,OFFSET(BI11,0,-Input!$B$5,1,1),"")))),"")</f>
        <v>8.3333333333333339</v>
      </c>
      <c r="BJ13" s="100">
        <f ca="1">IFERROR(IF(ISTEXT(OFFSET(BJ11,0,-Input!$B$5,1,1))=TRUE,"",IF(OFFSET(BJ11,0,-Input!$B$5,1,1)=TRUE,"",IF(OFFSET(BJ11,0,-Input!$B$5,1,1)=FALSE,"",IF(OFFSET(BJ11,0,-Input!$B$5,1,1)&gt;=0,OFFSET(BJ11,0,-Input!$B$5,1,1),"")))),"")</f>
        <v>8.3333333333333339</v>
      </c>
      <c r="BK13" s="100">
        <f ca="1">IFERROR(IF(ISTEXT(OFFSET(BK11,0,-Input!$B$5,1,1))=TRUE,"",IF(OFFSET(BK11,0,-Input!$B$5,1,1)=TRUE,"",IF(OFFSET(BK11,0,-Input!$B$5,1,1)=FALSE,"",IF(OFFSET(BK11,0,-Input!$B$5,1,1)&gt;=0,OFFSET(BK11,0,-Input!$B$5,1,1),"")))),"")</f>
        <v>8.3333333333333339</v>
      </c>
      <c r="BL13" s="100">
        <f ca="1">IFERROR(IF(ISTEXT(OFFSET(BL11,0,-Input!$B$5,1,1))=TRUE,"",IF(OFFSET(BL11,0,-Input!$B$5,1,1)=TRUE,"",IF(OFFSET(BL11,0,-Input!$B$5,1,1)=FALSE,"",IF(OFFSET(BL11,0,-Input!$B$5,1,1)&gt;=0,OFFSET(BL11,0,-Input!$B$5,1,1),"")))),"")</f>
        <v>8.3333333333333339</v>
      </c>
      <c r="BM13" s="100">
        <f ca="1">IFERROR(IF(ISTEXT(OFFSET(BM11,0,-Input!$B$5,1,1))=TRUE,"",IF(OFFSET(BM11,0,-Input!$B$5,1,1)=TRUE,"",IF(OFFSET(BM11,0,-Input!$B$5,1,1)=FALSE,"",IF(OFFSET(BM11,0,-Input!$B$5,1,1)&gt;=0,OFFSET(BM11,0,-Input!$B$5,1,1),"")))),"")</f>
        <v>8.3333333333333339</v>
      </c>
      <c r="BN13" s="100">
        <f ca="1">IFERROR(IF(ISTEXT(OFFSET(BN11,0,-Input!$B$5,1,1))=TRUE,"",IF(OFFSET(BN11,0,-Input!$B$5,1,1)=TRUE,"",IF(OFFSET(BN11,0,-Input!$B$5,1,1)=FALSE,"",IF(OFFSET(BN11,0,-Input!$B$5,1,1)&gt;=0,OFFSET(BN11,0,-Input!$B$5,1,1),"")))),"")</f>
        <v>0</v>
      </c>
      <c r="BO13" s="100">
        <f ca="1">IFERROR(IF(ISTEXT(OFFSET(BO11,0,-Input!$B$5,1,1))=TRUE,"",IF(OFFSET(BO11,0,-Input!$B$5,1,1)=TRUE,"",IF(OFFSET(BO11,0,-Input!$B$5,1,1)=FALSE,"",IF(OFFSET(BO11,0,-Input!$B$5,1,1)&gt;=0,OFFSET(BO11,0,-Input!$B$5,1,1),"")))),"")</f>
        <v>0</v>
      </c>
      <c r="BP13" s="100">
        <f ca="1">IFERROR(IF(ISTEXT(OFFSET(BP11,0,-Input!$B$5,1,1))=TRUE,"",IF(OFFSET(BP11,0,-Input!$B$5,1,1)=TRUE,"",IF(OFFSET(BP11,0,-Input!$B$5,1,1)=FALSE,"",IF(OFFSET(BP11,0,-Input!$B$5,1,1)&gt;=0,OFFSET(BP11,0,-Input!$B$5,1,1),"")))),"")</f>
        <v>0</v>
      </c>
      <c r="BQ13" s="100">
        <f ca="1">IFERROR(IF(ISTEXT(OFFSET(BQ11,0,-Input!$B$5,1,1))=TRUE,"",IF(OFFSET(BQ11,0,-Input!$B$5,1,1)=TRUE,"",IF(OFFSET(BQ11,0,-Input!$B$5,1,1)=FALSE,"",IF(OFFSET(BQ11,0,-Input!$B$5,1,1)&gt;=0,OFFSET(BQ11,0,-Input!$B$5,1,1),"")))),"")</f>
        <v>0</v>
      </c>
      <c r="BR13" s="100">
        <f ca="1">IFERROR(IF(ISTEXT(OFFSET(BR11,0,-Input!$B$5,1,1))=TRUE,"",IF(OFFSET(BR11,0,-Input!$B$5,1,1)=TRUE,"",IF(OFFSET(BR11,0,-Input!$B$5,1,1)=FALSE,"",IF(OFFSET(BR11,0,-Input!$B$5,1,1)&gt;=0,OFFSET(BR11,0,-Input!$B$5,1,1),"")))),"")</f>
        <v>0</v>
      </c>
      <c r="BS13" s="100">
        <f ca="1">IFERROR(IF(ISTEXT(OFFSET(BS11,0,-Input!$B$5,1,1))=TRUE,"",IF(OFFSET(BS11,0,-Input!$B$5,1,1)=TRUE,"",IF(OFFSET(BS11,0,-Input!$B$5,1,1)=FALSE,"",IF(OFFSET(BS11,0,-Input!$B$5,1,1)&gt;=0,OFFSET(BS11,0,-Input!$B$5,1,1),"")))),"")</f>
        <v>0</v>
      </c>
      <c r="BT13" s="100">
        <f ca="1">IFERROR(IF(ISTEXT(OFFSET(BT11,0,-Input!$B$5,1,1))=TRUE,"",IF(OFFSET(BT11,0,-Input!$B$5,1,1)=TRUE,"",IF(OFFSET(BT11,0,-Input!$B$5,1,1)=FALSE,"",IF(OFFSET(BT11,0,-Input!$B$5,1,1)&gt;=0,OFFSET(BT11,0,-Input!$B$5,1,1),"")))),"")</f>
        <v>0</v>
      </c>
      <c r="BU13" s="100">
        <f ca="1">IFERROR(IF(ISTEXT(OFFSET(BU11,0,-Input!$B$5,1,1))=TRUE,"",IF(OFFSET(BU11,0,-Input!$B$5,1,1)=TRUE,"",IF(OFFSET(BU11,0,-Input!$B$5,1,1)=FALSE,"",IF(OFFSET(BU11,0,-Input!$B$5,1,1)&gt;=0,OFFSET(BU11,0,-Input!$B$5,1,1),"")))),"")</f>
        <v>0</v>
      </c>
      <c r="BV13" s="100">
        <f ca="1">IFERROR(IF(ISTEXT(OFFSET(BV11,0,-Input!$B$5,1,1))=TRUE,"",IF(OFFSET(BV11,0,-Input!$B$5,1,1)=TRUE,"",IF(OFFSET(BV11,0,-Input!$B$5,1,1)=FALSE,"",IF(OFFSET(BV11,0,-Input!$B$5,1,1)&gt;=0,OFFSET(BV11,0,-Input!$B$5,1,1),"")))),"")</f>
        <v>0</v>
      </c>
      <c r="BW13" s="100">
        <f ca="1">IFERROR(IF(ISTEXT(OFFSET(BW11,0,-Input!$B$5,1,1))=TRUE,"",IF(OFFSET(BW11,0,-Input!$B$5,1,1)=TRUE,"",IF(OFFSET(BW11,0,-Input!$B$5,1,1)=FALSE,"",IF(OFFSET(BW11,0,-Input!$B$5,1,1)&gt;=0,OFFSET(BW11,0,-Input!$B$5,1,1),"")))),"")</f>
        <v>0</v>
      </c>
      <c r="BX13" s="100">
        <f ca="1">IFERROR(IF(ISTEXT(OFFSET(BX11,0,-Input!$B$5,1,1))=TRUE,"",IF(OFFSET(BX11,0,-Input!$B$5,1,1)=TRUE,"",IF(OFFSET(BX11,0,-Input!$B$5,1,1)=FALSE,"",IF(OFFSET(BX11,0,-Input!$B$5,1,1)&gt;=0,OFFSET(BX11,0,-Input!$B$5,1,1),"")))),"")</f>
        <v>0</v>
      </c>
      <c r="BY13" s="100">
        <f ca="1">IFERROR(IF(ISTEXT(OFFSET(BY11,0,-Input!$B$5,1,1))=TRUE,"",IF(OFFSET(BY11,0,-Input!$B$5,1,1)=TRUE,"",IF(OFFSET(BY11,0,-Input!$B$5,1,1)=FALSE,"",IF(OFFSET(BY11,0,-Input!$B$5,1,1)&gt;=0,OFFSET(BY11,0,-Input!$B$5,1,1),"")))),"")</f>
        <v>0</v>
      </c>
      <c r="BZ13" s="100">
        <f ca="1">IFERROR(IF(ISTEXT(OFFSET(BZ11,0,-Input!$B$5,1,1))=TRUE,"",IF(OFFSET(BZ11,0,-Input!$B$5,1,1)=TRUE,"",IF(OFFSET(BZ11,0,-Input!$B$5,1,1)=FALSE,"",IF(OFFSET(BZ11,0,-Input!$B$5,1,1)&gt;=0,OFFSET(BZ11,0,-Input!$B$5,1,1),"")))),"")</f>
        <v>0</v>
      </c>
    </row>
    <row r="14" spans="1:78" s="24" customFormat="1" ht="12" thickBot="1" x14ac:dyDescent="0.3">
      <c r="B14" s="10" t="s">
        <v>33</v>
      </c>
      <c r="D14" s="23"/>
      <c r="F14" s="57">
        <f ca="1">IF(ISERROR(SUM($F$13:F13)),"",SUM($F$13:F13))</f>
        <v>0</v>
      </c>
      <c r="G14" s="57">
        <f ca="1">IF(ISERROR(SUM($F$13:G13)),"",SUM($F$13:G13))</f>
        <v>0</v>
      </c>
      <c r="H14" s="57">
        <f ca="1">IF(ISERROR(SUM($F$13:H13)),"",SUM($F$13:H13))</f>
        <v>0</v>
      </c>
      <c r="I14" s="57">
        <f ca="1">IF(ISERROR(SUM($F$13:I13)),"",SUM($F$13:I13))</f>
        <v>0</v>
      </c>
      <c r="J14" s="57">
        <f ca="1">IF(ISERROR(SUM($F$13:J13)),"",SUM($F$13:J13))</f>
        <v>0</v>
      </c>
      <c r="K14" s="57">
        <f ca="1">IF(ISERROR(SUM($F$13:K13)),"",SUM($F$13:K13))</f>
        <v>0</v>
      </c>
      <c r="L14" s="57">
        <f ca="1">IF(ISERROR(SUM($F$13:L13)),"",SUM($F$13:L13))</f>
        <v>0</v>
      </c>
      <c r="M14" s="57">
        <f ca="1">IF(ISERROR(SUM($F$13:M13)),"",SUM($F$13:M13))</f>
        <v>0</v>
      </c>
      <c r="N14" s="57">
        <f ca="1">IF(ISERROR(SUM($F$13:N13)),"",SUM($F$13:N13))</f>
        <v>0</v>
      </c>
      <c r="O14" s="57">
        <f ca="1">IF(ISERROR(SUM($F$13:O13)),"",SUM($F$13:O13))</f>
        <v>0</v>
      </c>
      <c r="P14" s="57">
        <f ca="1">IF(ISERROR(SUM($F$13:P13)),"",SUM($F$13:P13))</f>
        <v>0</v>
      </c>
      <c r="Q14" s="57">
        <f ca="1">IF(ISERROR(SUM($F$13:Q13)),"",SUM($F$13:Q13))</f>
        <v>0</v>
      </c>
      <c r="R14" s="57">
        <f ca="1">IF(ISERROR(SUM($F$13:R13)),"",SUM($F$13:R13))</f>
        <v>8.3333333333333339</v>
      </c>
      <c r="S14" s="57">
        <f ca="1">IF(ISERROR(SUM($F$13:S13)),"",SUM($F$13:S13))</f>
        <v>16.666666666666668</v>
      </c>
      <c r="T14" s="57">
        <f ca="1">IF(ISERROR(SUM($F$13:T13)),"",SUM($F$13:T13))</f>
        <v>25</v>
      </c>
      <c r="U14" s="57">
        <f ca="1">IF(ISERROR(SUM($F$13:U13)),"",SUM($F$13:U13))</f>
        <v>33.333333333333336</v>
      </c>
      <c r="V14" s="57">
        <f ca="1">IF(ISERROR(SUM($F$13:V13)),"",SUM($F$13:V13))</f>
        <v>41.666666666666671</v>
      </c>
      <c r="W14" s="57">
        <f ca="1">IF(ISERROR(SUM($F$13:W13)),"",SUM($F$13:W13))</f>
        <v>50.000000000000007</v>
      </c>
      <c r="X14" s="57">
        <f ca="1">IF(ISERROR(SUM($F$13:X13)),"",SUM($F$13:X13))</f>
        <v>58.333333333333343</v>
      </c>
      <c r="Y14" s="57">
        <f ca="1">IF(ISERROR(SUM($F$13:Y13)),"",SUM($F$13:Y13))</f>
        <v>66.666666666666671</v>
      </c>
      <c r="Z14" s="57">
        <f ca="1">IF(ISERROR(SUM($F$13:Z13)),"",SUM($F$13:Z13))</f>
        <v>75</v>
      </c>
      <c r="AA14" s="57">
        <f ca="1">IF(ISERROR(SUM($F$13:AA13)),"",SUM($F$13:AA13))</f>
        <v>83.333333333333329</v>
      </c>
      <c r="AB14" s="57">
        <f ca="1">IF(ISERROR(SUM($F$13:AB13)),"",SUM($F$13:AB13))</f>
        <v>91.666666666666657</v>
      </c>
      <c r="AC14" s="57">
        <f ca="1">IF(ISERROR(SUM($F$13:AC13)),"",SUM($F$13:AC13))</f>
        <v>99.999999999999986</v>
      </c>
      <c r="AD14" s="57">
        <f ca="1">IF(ISERROR(SUM($F$13:AD13)),"",SUM($F$13:AD13))</f>
        <v>108.33333333333331</v>
      </c>
      <c r="AE14" s="57">
        <f ca="1">IF(ISERROR(SUM($F$13:AE13)),"",SUM($F$13:AE13))</f>
        <v>116.66666666666664</v>
      </c>
      <c r="AF14" s="57">
        <f ca="1">IF(ISERROR(SUM($F$13:AF13)),"",SUM($F$13:AF13))</f>
        <v>124.99999999999997</v>
      </c>
      <c r="AG14" s="57">
        <f ca="1">IF(ISERROR(SUM($F$13:AG13)),"",SUM($F$13:AG13))</f>
        <v>133.33333333333331</v>
      </c>
      <c r="AH14" s="57">
        <f ca="1">IF(ISERROR(SUM($F$13:AH13)),"",SUM($F$13:AH13))</f>
        <v>141.66666666666666</v>
      </c>
      <c r="AI14" s="57">
        <f ca="1">IF(ISERROR(SUM($F$13:AI13)),"",SUM($F$13:AI13))</f>
        <v>150</v>
      </c>
      <c r="AJ14" s="57">
        <f ca="1">IF(ISERROR(SUM($F$13:AJ13)),"",SUM($F$13:AJ13))</f>
        <v>158.33333333333334</v>
      </c>
      <c r="AK14" s="57">
        <f ca="1">IF(ISERROR(SUM($F$13:AK13)),"",SUM($F$13:AK13))</f>
        <v>166.66666666666669</v>
      </c>
      <c r="AL14" s="57">
        <f ca="1">IF(ISERROR(SUM($F$13:AL13)),"",SUM($F$13:AL13))</f>
        <v>175.00000000000003</v>
      </c>
      <c r="AM14" s="57">
        <f ca="1">IF(ISERROR(SUM($F$13:AM13)),"",SUM($F$13:AM13))</f>
        <v>183.33333333333337</v>
      </c>
      <c r="AN14" s="57">
        <f ca="1">IF(ISERROR(SUM($F$13:AN13)),"",SUM($F$13:AN13))</f>
        <v>191.66666666666671</v>
      </c>
      <c r="AO14" s="57">
        <f ca="1">IF(ISERROR(SUM($F$13:AO13)),"",SUM($F$13:AO13))</f>
        <v>200.00000000000006</v>
      </c>
      <c r="AP14" s="57">
        <f ca="1">IF(ISERROR(SUM($F$13:AP13)),"",SUM($F$13:AP13))</f>
        <v>208.3333333333334</v>
      </c>
      <c r="AQ14" s="57">
        <f ca="1">IF(ISERROR(SUM($F$13:AQ13)),"",SUM($F$13:AQ13))</f>
        <v>216.66666666666674</v>
      </c>
      <c r="AR14" s="57">
        <f ca="1">IF(ISERROR(SUM($F$13:AR13)),"",SUM($F$13:AR13))</f>
        <v>225.00000000000009</v>
      </c>
      <c r="AS14" s="57">
        <f ca="1">IF(ISERROR(SUM($F$13:AS13)),"",SUM($F$13:AS13))</f>
        <v>233.33333333333343</v>
      </c>
      <c r="AT14" s="57">
        <f ca="1">IF(ISERROR(SUM($F$13:AT13)),"",SUM($F$13:AT13))</f>
        <v>241.66666666666677</v>
      </c>
      <c r="AU14" s="57">
        <f ca="1">IF(ISERROR(SUM($F$13:AU13)),"",SUM($F$13:AU13))</f>
        <v>250.00000000000011</v>
      </c>
      <c r="AV14" s="57">
        <f ca="1">IF(ISERROR(SUM($F$13:AV13)),"",SUM($F$13:AV13))</f>
        <v>258.33333333333343</v>
      </c>
      <c r="AW14" s="57">
        <f ca="1">IF(ISERROR(SUM($F$13:AW13)),"",SUM($F$13:AW13))</f>
        <v>266.66666666666674</v>
      </c>
      <c r="AX14" s="57">
        <f ca="1">IF(ISERROR(SUM($F$13:AX13)),"",SUM($F$13:AX13))</f>
        <v>275.00000000000006</v>
      </c>
      <c r="AY14" s="57">
        <f ca="1">IF(ISERROR(SUM($F$13:AY13)),"",SUM($F$13:AY13))</f>
        <v>283.33333333333337</v>
      </c>
      <c r="AZ14" s="57">
        <f ca="1">IF(ISERROR(SUM($F$13:AZ13)),"",SUM($F$13:AZ13))</f>
        <v>291.66666666666669</v>
      </c>
      <c r="BA14" s="57">
        <f ca="1">IF(ISERROR(SUM($F$13:BA13)),"",SUM($F$13:BA13))</f>
        <v>300</v>
      </c>
      <c r="BB14" s="57">
        <f ca="1">IF(ISERROR(SUM($F$13:BB13)),"",SUM($F$13:BB13))</f>
        <v>308.33333333333331</v>
      </c>
      <c r="BC14" s="57">
        <f ca="1">IF(ISERROR(SUM($F$13:BC13)),"",SUM($F$13:BC13))</f>
        <v>316.66666666666663</v>
      </c>
      <c r="BD14" s="57">
        <f ca="1">IF(ISERROR(SUM($F$13:BD13)),"",SUM($F$13:BD13))</f>
        <v>324.99999999999994</v>
      </c>
      <c r="BE14" s="57">
        <f ca="1">IF(ISERROR(SUM($F$13:BE13)),"",SUM($F$13:BE13))</f>
        <v>333.33333333333326</v>
      </c>
      <c r="BF14" s="57">
        <f ca="1">IF(ISERROR(SUM($F$13:BF13)),"",SUM($F$13:BF13))</f>
        <v>341.66666666666657</v>
      </c>
      <c r="BG14" s="57">
        <f ca="1">IF(ISERROR(SUM($F$13:BG13)),"",SUM($F$13:BG13))</f>
        <v>349.99999999999989</v>
      </c>
      <c r="BH14" s="57">
        <f ca="1">IF(ISERROR(SUM($F$13:BH13)),"",SUM($F$13:BH13))</f>
        <v>358.3333333333332</v>
      </c>
      <c r="BI14" s="57">
        <f ca="1">IF(ISERROR(SUM($F$13:BI13)),"",SUM($F$13:BI13))</f>
        <v>366.66666666666652</v>
      </c>
      <c r="BJ14" s="57">
        <f ca="1">IF(ISERROR(SUM($F$13:BJ13)),"",SUM($F$13:BJ13))</f>
        <v>374.99999999999983</v>
      </c>
      <c r="BK14" s="57">
        <f ca="1">IF(ISERROR(SUM($F$13:BK13)),"",SUM($F$13:BK13))</f>
        <v>383.33333333333314</v>
      </c>
      <c r="BL14" s="57">
        <f ca="1">IF(ISERROR(SUM($F$13:BL13)),"",SUM($F$13:BL13))</f>
        <v>391.66666666666646</v>
      </c>
      <c r="BM14" s="57">
        <f ca="1">IF(ISERROR(SUM($F$13:BM13)),"",SUM($F$13:BM13))</f>
        <v>399.99999999999977</v>
      </c>
      <c r="BN14" s="57">
        <f ca="1">IF(ISERROR(SUM($F$13:BN13)),"",SUM($F$13:BN13))</f>
        <v>399.99999999999977</v>
      </c>
      <c r="BO14" s="57">
        <f ca="1">IF(ISERROR(SUM($F$13:BO13)),"",SUM($F$13:BO13))</f>
        <v>399.99999999999977</v>
      </c>
      <c r="BP14" s="57">
        <f ca="1">IF(ISERROR(SUM($F$13:BP13)),"",SUM($F$13:BP13))</f>
        <v>399.99999999999977</v>
      </c>
      <c r="BQ14" s="57">
        <f ca="1">IF(ISERROR(SUM($F$13:BQ13)),"",SUM($F$13:BQ13))</f>
        <v>399.99999999999977</v>
      </c>
      <c r="BR14" s="57">
        <f ca="1">IF(ISERROR(SUM($F$13:BR13)),"",SUM($F$13:BR13))</f>
        <v>399.99999999999977</v>
      </c>
      <c r="BS14" s="57">
        <f ca="1">IF(ISERROR(SUM($F$13:BS13)),"",SUM($F$13:BS13))</f>
        <v>399.99999999999977</v>
      </c>
      <c r="BT14" s="57">
        <f ca="1">IF(ISERROR(SUM($F$13:BT13)),"",SUM($F$13:BT13))</f>
        <v>399.99999999999977</v>
      </c>
      <c r="BU14" s="57">
        <f ca="1">IF(ISERROR(SUM($F$13:BU13)),"",SUM($F$13:BU13))</f>
        <v>399.99999999999977</v>
      </c>
      <c r="BV14" s="57">
        <f ca="1">IF(ISERROR(SUM($F$13:BV13)),"",SUM($F$13:BV13))</f>
        <v>399.99999999999977</v>
      </c>
      <c r="BW14" s="57">
        <f ca="1">IF(ISERROR(SUM($F$13:BW13)),"",SUM($F$13:BW13))</f>
        <v>399.99999999999977</v>
      </c>
      <c r="BX14" s="57">
        <f ca="1">IF(ISERROR(SUM($F$13:BX13)),"",SUM($F$13:BX13))</f>
        <v>399.99999999999977</v>
      </c>
      <c r="BY14" s="57">
        <f ca="1">IF(ISERROR(SUM($F$13:BY13)),"",SUM($F$13:BY13))</f>
        <v>399.99999999999977</v>
      </c>
      <c r="BZ14" s="57">
        <f ca="1">IF(ISERROR(SUM($F$13:BZ13)),"",SUM($F$13:BZ13))</f>
        <v>399.99999999999977</v>
      </c>
    </row>
    <row r="15" spans="1:78" s="26" customFormat="1" ht="12" thickBot="1" x14ac:dyDescent="0.3">
      <c r="A15" s="25"/>
      <c r="B15" s="26" t="s">
        <v>34</v>
      </c>
      <c r="D15" s="26" t="b">
        <f ca="1">IF((MAX(F12:BY12)-(MIN(F14:BY14))&gt;=MAX(F15:BY15)),TRUE,FALSE)</f>
        <v>1</v>
      </c>
      <c r="F15" s="58">
        <f t="shared" ref="F15" ca="1" si="37">F12-F14</f>
        <v>8.3333333333333339</v>
      </c>
      <c r="G15" s="58">
        <f t="shared" ref="G15:BR15" ca="1" si="38">G12-G14</f>
        <v>16.666666666666668</v>
      </c>
      <c r="H15" s="58">
        <f t="shared" ca="1" si="38"/>
        <v>25</v>
      </c>
      <c r="I15" s="58">
        <f t="shared" ca="1" si="38"/>
        <v>33.333333333333336</v>
      </c>
      <c r="J15" s="58">
        <f t="shared" ca="1" si="38"/>
        <v>41.666666666666671</v>
      </c>
      <c r="K15" s="58">
        <f t="shared" ca="1" si="38"/>
        <v>50.000000000000007</v>
      </c>
      <c r="L15" s="58">
        <f t="shared" ca="1" si="38"/>
        <v>58.333333333333343</v>
      </c>
      <c r="M15" s="58">
        <f t="shared" ca="1" si="38"/>
        <v>66.666666666666671</v>
      </c>
      <c r="N15" s="58">
        <f t="shared" ca="1" si="38"/>
        <v>75</v>
      </c>
      <c r="O15" s="58">
        <f t="shared" ca="1" si="38"/>
        <v>83.333333333333329</v>
      </c>
      <c r="P15" s="58">
        <f t="shared" ca="1" si="38"/>
        <v>91.666666666666657</v>
      </c>
      <c r="Q15" s="58">
        <f t="shared" ca="1" si="38"/>
        <v>99.999999999999986</v>
      </c>
      <c r="R15" s="58">
        <f t="shared" ca="1" si="38"/>
        <v>99.999999999999986</v>
      </c>
      <c r="S15" s="58">
        <f t="shared" ca="1" si="38"/>
        <v>99.999999999999972</v>
      </c>
      <c r="T15" s="58">
        <f t="shared" ca="1" si="38"/>
        <v>99.999999999999972</v>
      </c>
      <c r="U15" s="58">
        <f t="shared" ca="1" si="38"/>
        <v>99.999999999999972</v>
      </c>
      <c r="V15" s="58">
        <f t="shared" ca="1" si="38"/>
        <v>99.999999999999986</v>
      </c>
      <c r="W15" s="58">
        <f t="shared" ca="1" si="38"/>
        <v>100</v>
      </c>
      <c r="X15" s="58">
        <f t="shared" ca="1" si="38"/>
        <v>100</v>
      </c>
      <c r="Y15" s="58">
        <f t="shared" ca="1" si="38"/>
        <v>100.00000000000001</v>
      </c>
      <c r="Z15" s="58">
        <f t="shared" ca="1" si="38"/>
        <v>100.00000000000003</v>
      </c>
      <c r="AA15" s="58">
        <f t="shared" ca="1" si="38"/>
        <v>100.00000000000004</v>
      </c>
      <c r="AB15" s="58">
        <f t="shared" ca="1" si="38"/>
        <v>100.00000000000006</v>
      </c>
      <c r="AC15" s="58">
        <f t="shared" ca="1" si="38"/>
        <v>100.00000000000007</v>
      </c>
      <c r="AD15" s="58">
        <f t="shared" ca="1" si="38"/>
        <v>100.00000000000009</v>
      </c>
      <c r="AE15" s="58">
        <f t="shared" ca="1" si="38"/>
        <v>100.0000000000001</v>
      </c>
      <c r="AF15" s="58">
        <f t="shared" ca="1" si="38"/>
        <v>100.00000000000011</v>
      </c>
      <c r="AG15" s="58">
        <f t="shared" ca="1" si="38"/>
        <v>100.00000000000011</v>
      </c>
      <c r="AH15" s="58">
        <f t="shared" ca="1" si="38"/>
        <v>100.00000000000011</v>
      </c>
      <c r="AI15" s="58">
        <f t="shared" ca="1" si="38"/>
        <v>100.00000000000011</v>
      </c>
      <c r="AJ15" s="58">
        <f t="shared" ca="1" si="38"/>
        <v>100.00000000000009</v>
      </c>
      <c r="AK15" s="58">
        <f t="shared" ca="1" si="38"/>
        <v>100.00000000000006</v>
      </c>
      <c r="AL15" s="58">
        <f t="shared" ca="1" si="38"/>
        <v>100.00000000000003</v>
      </c>
      <c r="AM15" s="58">
        <f t="shared" ca="1" si="38"/>
        <v>100</v>
      </c>
      <c r="AN15" s="58">
        <f t="shared" ca="1" si="38"/>
        <v>99.999999999999972</v>
      </c>
      <c r="AO15" s="58">
        <f t="shared" ca="1" si="38"/>
        <v>99.999999999999943</v>
      </c>
      <c r="AP15" s="58">
        <f t="shared" ca="1" si="38"/>
        <v>99.999999999999915</v>
      </c>
      <c r="AQ15" s="58">
        <f t="shared" ca="1" si="38"/>
        <v>99.999999999999886</v>
      </c>
      <c r="AR15" s="58">
        <f t="shared" ca="1" si="38"/>
        <v>99.999999999999858</v>
      </c>
      <c r="AS15" s="58">
        <f t="shared" ca="1" si="38"/>
        <v>99.999999999999829</v>
      </c>
      <c r="AT15" s="58">
        <f t="shared" ca="1" si="38"/>
        <v>99.999999999999801</v>
      </c>
      <c r="AU15" s="58">
        <f t="shared" ca="1" si="38"/>
        <v>99.999999999999773</v>
      </c>
      <c r="AV15" s="58">
        <f t="shared" ca="1" si="38"/>
        <v>99.999999999999773</v>
      </c>
      <c r="AW15" s="58">
        <f t="shared" ca="1" si="38"/>
        <v>99.999999999999773</v>
      </c>
      <c r="AX15" s="58">
        <f t="shared" ca="1" si="38"/>
        <v>99.999999999999773</v>
      </c>
      <c r="AY15" s="58">
        <f t="shared" ca="1" si="38"/>
        <v>99.999999999999773</v>
      </c>
      <c r="AZ15" s="58">
        <f t="shared" ca="1" si="38"/>
        <v>99.999999999999773</v>
      </c>
      <c r="BA15" s="58">
        <f t="shared" ca="1" si="38"/>
        <v>99.999999999999773</v>
      </c>
      <c r="BB15" s="58">
        <f t="shared" ca="1" si="38"/>
        <v>91.666666666666458</v>
      </c>
      <c r="BC15" s="58">
        <f t="shared" ca="1" si="38"/>
        <v>83.333333333333144</v>
      </c>
      <c r="BD15" s="58">
        <f t="shared" ca="1" si="38"/>
        <v>74.999999999999829</v>
      </c>
      <c r="BE15" s="58">
        <f t="shared" ca="1" si="38"/>
        <v>66.666666666666515</v>
      </c>
      <c r="BF15" s="58">
        <f t="shared" ca="1" si="38"/>
        <v>58.333333333333201</v>
      </c>
      <c r="BG15" s="58">
        <f t="shared" ca="1" si="38"/>
        <v>49.999999999999886</v>
      </c>
      <c r="BH15" s="58">
        <f t="shared" ca="1" si="38"/>
        <v>41.666666666666572</v>
      </c>
      <c r="BI15" s="58">
        <f t="shared" ca="1" si="38"/>
        <v>33.333333333333258</v>
      </c>
      <c r="BJ15" s="58">
        <f t="shared" ca="1" si="38"/>
        <v>24.999999999999943</v>
      </c>
      <c r="BK15" s="58">
        <f t="shared" ca="1" si="38"/>
        <v>16.666666666666629</v>
      </c>
      <c r="BL15" s="58">
        <f t="shared" ca="1" si="38"/>
        <v>8.3333333333333144</v>
      </c>
      <c r="BM15" s="58">
        <f t="shared" ca="1" si="38"/>
        <v>0</v>
      </c>
      <c r="BN15" s="58">
        <f t="shared" ca="1" si="38"/>
        <v>0</v>
      </c>
      <c r="BO15" s="58">
        <f t="shared" ca="1" si="38"/>
        <v>0</v>
      </c>
      <c r="BP15" s="58">
        <f t="shared" ca="1" si="38"/>
        <v>0</v>
      </c>
      <c r="BQ15" s="58">
        <f t="shared" ca="1" si="38"/>
        <v>0</v>
      </c>
      <c r="BR15" s="58">
        <f t="shared" ca="1" si="38"/>
        <v>0</v>
      </c>
      <c r="BS15" s="58">
        <f t="shared" ref="BS15:BV15" ca="1" si="39">BS12-BS14</f>
        <v>0</v>
      </c>
      <c r="BT15" s="58">
        <f t="shared" ca="1" si="39"/>
        <v>0</v>
      </c>
      <c r="BU15" s="58">
        <f t="shared" ca="1" si="39"/>
        <v>0</v>
      </c>
      <c r="BV15" s="58">
        <f t="shared" ca="1" si="39"/>
        <v>0</v>
      </c>
      <c r="BW15" s="58">
        <f t="shared" ref="BW15:BY15" ca="1" si="40">BW12-BW14</f>
        <v>0</v>
      </c>
      <c r="BX15" s="58">
        <f t="shared" ca="1" si="40"/>
        <v>0</v>
      </c>
      <c r="BY15" s="58">
        <f t="shared" ca="1" si="40"/>
        <v>0</v>
      </c>
      <c r="BZ15" s="58">
        <f t="shared" ref="BZ15" ca="1" si="41">BZ12-BZ14</f>
        <v>0</v>
      </c>
    </row>
    <row r="16" spans="1:78" x14ac:dyDescent="0.35">
      <c r="F16" s="81"/>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row>
    <row r="17" spans="1:78" s="24" customFormat="1" ht="11.5" x14ac:dyDescent="0.25">
      <c r="B17" s="10"/>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row>
    <row r="18" spans="1:78" s="23" customFormat="1" ht="11.5" x14ac:dyDescent="0.25">
      <c r="A18" s="23" t="s">
        <v>94</v>
      </c>
    </row>
    <row r="19" spans="1:78" s="88" customFormat="1" x14ac:dyDescent="0.35">
      <c r="B19" s="88" t="s">
        <v>96</v>
      </c>
      <c r="E19" s="99"/>
      <c r="F19" s="126" t="str">
        <f ca="1">IF(ISTEXT(OFFSET(F13,0,-Input!$I$29))=TRUE,"",IF(OFFSET(F13,0,-Input!$I$29)=TRUE,"",IF(OFFSET(F13,0,-Input!$I$29)=FALSE,"",IF(OFFSET(F13,0,-Input!$I$29)&gt;=0,OFFSET(F13,0,-Input!$I$29)*Input!$C$29,""))))</f>
        <v/>
      </c>
      <c r="G19" s="126" t="str">
        <f ca="1">IF(ISTEXT(OFFSET(G13,0,-Input!$I$29))=TRUE,"",IF(OFFSET(G13,0,-Input!$I$29)=TRUE,"",IF(OFFSET(G13,0,-Input!$I$29)=FALSE,"",IF(OFFSET(G13,0,-Input!$I$29)&gt;=0,OFFSET(G13,0,-Input!$I$29)*Input!$C$29,""))))</f>
        <v/>
      </c>
      <c r="H19" s="126" t="str">
        <f ca="1">IF(ISTEXT(OFFSET(H13,0,-Input!$I$29))=TRUE,"",IF(OFFSET(H13,0,-Input!$I$29)=TRUE,"",IF(OFFSET(H13,0,-Input!$I$29)=FALSE,"",IF(OFFSET(H13,0,-Input!$I$29)&gt;=0,OFFSET(H13,0,-Input!$I$29)*Input!$C$29,""))))</f>
        <v/>
      </c>
      <c r="I19" s="126" t="str">
        <f ca="1">IF(ISTEXT(OFFSET(I13,0,-Input!$I$29))=TRUE,"",IF(OFFSET(I13,0,-Input!$I$29)=TRUE,"",IF(OFFSET(I13,0,-Input!$I$29)=FALSE,"",IF(OFFSET(I13,0,-Input!$I$29)&gt;=0,OFFSET(I13,0,-Input!$I$29)*Input!$C$29,""))))</f>
        <v/>
      </c>
      <c r="J19" s="126" t="str">
        <f ca="1">IF(ISTEXT(OFFSET(J13,0,-Input!$I$29))=TRUE,"",IF(OFFSET(J13,0,-Input!$I$29)=TRUE,"",IF(OFFSET(J13,0,-Input!$I$29)=FALSE,"",IF(OFFSET(J13,0,-Input!$I$29)&gt;=0,OFFSET(J13,0,-Input!$I$29)*Input!$C$29,""))))</f>
        <v/>
      </c>
      <c r="K19" s="126" t="str">
        <f ca="1">IF(ISTEXT(OFFSET(K13,0,-Input!$I$29))=TRUE,"",IF(OFFSET(K13,0,-Input!$I$29)=TRUE,"",IF(OFFSET(K13,0,-Input!$I$29)=FALSE,"",IF(OFFSET(K13,0,-Input!$I$29)&gt;=0,OFFSET(K13,0,-Input!$I$29)*Input!$C$29,""))))</f>
        <v/>
      </c>
      <c r="L19" s="126" t="str">
        <f ca="1">IF(ISTEXT(OFFSET(L13,0,-Input!$I$29))=TRUE,"",IF(OFFSET(L13,0,-Input!$I$29)=TRUE,"",IF(OFFSET(L13,0,-Input!$I$29)=FALSE,"",IF(OFFSET(L13,0,-Input!$I$29)&gt;=0,OFFSET(L13,0,-Input!$I$29)*Input!$C$29,""))))</f>
        <v/>
      </c>
      <c r="M19" s="126" t="str">
        <f ca="1">IF(ISTEXT(OFFSET(M13,0,-Input!$I$29))=TRUE,"",IF(OFFSET(M13,0,-Input!$I$29)=TRUE,"",IF(OFFSET(M13,0,-Input!$I$29)=FALSE,"",IF(OFFSET(M13,0,-Input!$I$29)&gt;=0,OFFSET(M13,0,-Input!$I$29)*Input!$C$29,""))))</f>
        <v/>
      </c>
      <c r="N19" s="126" t="str">
        <f ca="1">IF(ISTEXT(OFFSET(N13,0,-Input!$I$29))=TRUE,"",IF(OFFSET(N13,0,-Input!$I$29)=TRUE,"",IF(OFFSET(N13,0,-Input!$I$29)=FALSE,"",IF(OFFSET(N13,0,-Input!$I$29)&gt;=0,OFFSET(N13,0,-Input!$I$29)*Input!$C$29,""))))</f>
        <v/>
      </c>
      <c r="O19" s="126" t="str">
        <f ca="1">IF(ISTEXT(OFFSET(O13,0,-Input!$I$29))=TRUE,"",IF(OFFSET(O13,0,-Input!$I$29)=TRUE,"",IF(OFFSET(O13,0,-Input!$I$29)=FALSE,"",IF(OFFSET(O13,0,-Input!$I$29)&gt;=0,OFFSET(O13,0,-Input!$I$29)*Input!$C$29,""))))</f>
        <v/>
      </c>
      <c r="P19" s="126" t="str">
        <f ca="1">IF(ISTEXT(OFFSET(P13,0,-Input!$I$29))=TRUE,"",IF(OFFSET(P13,0,-Input!$I$29)=TRUE,"",IF(OFFSET(P13,0,-Input!$I$29)=FALSE,"",IF(OFFSET(P13,0,-Input!$I$29)&gt;=0,OFFSET(P13,0,-Input!$I$29)*Input!$C$29,""))))</f>
        <v/>
      </c>
      <c r="Q19" s="126" t="str">
        <f ca="1">IF(ISTEXT(OFFSET(Q13,0,-Input!$I$29))=TRUE,"",IF(OFFSET(Q13,0,-Input!$I$29)=TRUE,"",IF(OFFSET(Q13,0,-Input!$I$29)=FALSE,"",IF(OFFSET(Q13,0,-Input!$I$29)&gt;=0,OFFSET(Q13,0,-Input!$I$29)*Input!$C$29,""))))</f>
        <v/>
      </c>
      <c r="R19" s="126">
        <f ca="1">IF(ISTEXT(OFFSET(R13,0,-Input!$I$29))=TRUE,"",IF(OFFSET(R13,0,-Input!$I$29)=TRUE,"",IF(OFFSET(R13,0,-Input!$I$29)=FALSE,"",IF(OFFSET(R13,0,-Input!$I$29)&gt;=0,OFFSET(R13,0,-Input!$I$29)*Input!$C$29,""))))</f>
        <v>2.5</v>
      </c>
      <c r="S19" s="126">
        <f ca="1">IF(ISTEXT(OFFSET(S13,0,-Input!$I$29))=TRUE,"",IF(OFFSET(S13,0,-Input!$I$29)=TRUE,"",IF(OFFSET(S13,0,-Input!$I$29)=FALSE,"",IF(OFFSET(S13,0,-Input!$I$29)&gt;=0,OFFSET(S13,0,-Input!$I$29)*Input!$C$29,""))))</f>
        <v>2.5</v>
      </c>
      <c r="T19" s="126">
        <f ca="1">IF(ISTEXT(OFFSET(T13,0,-Input!$I$29))=TRUE,"",IF(OFFSET(T13,0,-Input!$I$29)=TRUE,"",IF(OFFSET(T13,0,-Input!$I$29)=FALSE,"",IF(OFFSET(T13,0,-Input!$I$29)&gt;=0,OFFSET(T13,0,-Input!$I$29)*Input!$C$29,""))))</f>
        <v>2.5</v>
      </c>
      <c r="U19" s="126">
        <f ca="1">IF(ISTEXT(OFFSET(U13,0,-Input!$I$29))=TRUE,"",IF(OFFSET(U13,0,-Input!$I$29)=TRUE,"",IF(OFFSET(U13,0,-Input!$I$29)=FALSE,"",IF(OFFSET(U13,0,-Input!$I$29)&gt;=0,OFFSET(U13,0,-Input!$I$29)*Input!$C$29,""))))</f>
        <v>2.5</v>
      </c>
      <c r="V19" s="126">
        <f ca="1">IF(ISTEXT(OFFSET(V13,0,-Input!$I$29))=TRUE,"",IF(OFFSET(V13,0,-Input!$I$29)=TRUE,"",IF(OFFSET(V13,0,-Input!$I$29)=FALSE,"",IF(OFFSET(V13,0,-Input!$I$29)&gt;=0,OFFSET(V13,0,-Input!$I$29)*Input!$C$29,""))))</f>
        <v>2.5</v>
      </c>
      <c r="W19" s="126">
        <f ca="1">IF(ISTEXT(OFFSET(W13,0,-Input!$I$29))=TRUE,"",IF(OFFSET(W13,0,-Input!$I$29)=TRUE,"",IF(OFFSET(W13,0,-Input!$I$29)=FALSE,"",IF(OFFSET(W13,0,-Input!$I$29)&gt;=0,OFFSET(W13,0,-Input!$I$29)*Input!$C$29,""))))</f>
        <v>2.5</v>
      </c>
      <c r="X19" s="126">
        <f ca="1">IF(ISTEXT(OFFSET(X13,0,-Input!$I$29))=TRUE,"",IF(OFFSET(X13,0,-Input!$I$29)=TRUE,"",IF(OFFSET(X13,0,-Input!$I$29)=FALSE,"",IF(OFFSET(X13,0,-Input!$I$29)&gt;=0,OFFSET(X13,0,-Input!$I$29)*Input!$C$29,""))))</f>
        <v>2.5</v>
      </c>
      <c r="Y19" s="126">
        <f ca="1">IF(ISTEXT(OFFSET(Y13,0,-Input!$I$29))=TRUE,"",IF(OFFSET(Y13,0,-Input!$I$29)=TRUE,"",IF(OFFSET(Y13,0,-Input!$I$29)=FALSE,"",IF(OFFSET(Y13,0,-Input!$I$29)&gt;=0,OFFSET(Y13,0,-Input!$I$29)*Input!$C$29,""))))</f>
        <v>2.5</v>
      </c>
      <c r="Z19" s="126">
        <f ca="1">IF(ISTEXT(OFFSET(Z13,0,-Input!$I$29))=TRUE,"",IF(OFFSET(Z13,0,-Input!$I$29)=TRUE,"",IF(OFFSET(Z13,0,-Input!$I$29)=FALSE,"",IF(OFFSET(Z13,0,-Input!$I$29)&gt;=0,OFFSET(Z13,0,-Input!$I$29)*Input!$C$29,""))))</f>
        <v>2.5</v>
      </c>
      <c r="AA19" s="126">
        <f ca="1">IF(ISTEXT(OFFSET(AA13,0,-Input!$I$29))=TRUE,"",IF(OFFSET(AA13,0,-Input!$I$29)=TRUE,"",IF(OFFSET(AA13,0,-Input!$I$29)=FALSE,"",IF(OFFSET(AA13,0,-Input!$I$29)&gt;=0,OFFSET(AA13,0,-Input!$I$29)*Input!$C$29,""))))</f>
        <v>2.5</v>
      </c>
      <c r="AB19" s="126">
        <f ca="1">IF(ISTEXT(OFFSET(AB13,0,-Input!$I$29))=TRUE,"",IF(OFFSET(AB13,0,-Input!$I$29)=TRUE,"",IF(OFFSET(AB13,0,-Input!$I$29)=FALSE,"",IF(OFFSET(AB13,0,-Input!$I$29)&gt;=0,OFFSET(AB13,0,-Input!$I$29)*Input!$C$29,""))))</f>
        <v>2.5</v>
      </c>
      <c r="AC19" s="126">
        <f ca="1">IF(ISTEXT(OFFSET(AC13,0,-Input!$I$29))=TRUE,"",IF(OFFSET(AC13,0,-Input!$I$29)=TRUE,"",IF(OFFSET(AC13,0,-Input!$I$29)=FALSE,"",IF(OFFSET(AC13,0,-Input!$I$29)&gt;=0,OFFSET(AC13,0,-Input!$I$29)*Input!$C$29,""))))</f>
        <v>2.5</v>
      </c>
      <c r="AD19" s="126">
        <f ca="1">IF(ISTEXT(OFFSET(AD13,0,-Input!$I$29))=TRUE,"",IF(OFFSET(AD13,0,-Input!$I$29)=TRUE,"",IF(OFFSET(AD13,0,-Input!$I$29)=FALSE,"",IF(OFFSET(AD13,0,-Input!$I$29)&gt;=0,OFFSET(AD13,0,-Input!$I$29)*Input!$C$29,""))))</f>
        <v>2.5</v>
      </c>
      <c r="AE19" s="126">
        <f ca="1">IF(ISTEXT(OFFSET(AE13,0,-Input!$I$29))=TRUE,"",IF(OFFSET(AE13,0,-Input!$I$29)=TRUE,"",IF(OFFSET(AE13,0,-Input!$I$29)=FALSE,"",IF(OFFSET(AE13,0,-Input!$I$29)&gt;=0,OFFSET(AE13,0,-Input!$I$29)*Input!$C$29,""))))</f>
        <v>2.5</v>
      </c>
      <c r="AF19" s="126">
        <f ca="1">IF(ISTEXT(OFFSET(AF13,0,-Input!$I$29))=TRUE,"",IF(OFFSET(AF13,0,-Input!$I$29)=TRUE,"",IF(OFFSET(AF13,0,-Input!$I$29)=FALSE,"",IF(OFFSET(AF13,0,-Input!$I$29)&gt;=0,OFFSET(AF13,0,-Input!$I$29)*Input!$C$29,""))))</f>
        <v>2.5</v>
      </c>
      <c r="AG19" s="126">
        <f ca="1">IF(ISTEXT(OFFSET(AG13,0,-Input!$I$29))=TRUE,"",IF(OFFSET(AG13,0,-Input!$I$29)=TRUE,"",IF(OFFSET(AG13,0,-Input!$I$29)=FALSE,"",IF(OFFSET(AG13,0,-Input!$I$29)&gt;=0,OFFSET(AG13,0,-Input!$I$29)*Input!$C$29,""))))</f>
        <v>2.5</v>
      </c>
      <c r="AH19" s="126">
        <f ca="1">IF(ISTEXT(OFFSET(AH13,0,-Input!$I$29))=TRUE,"",IF(OFFSET(AH13,0,-Input!$I$29)=TRUE,"",IF(OFFSET(AH13,0,-Input!$I$29)=FALSE,"",IF(OFFSET(AH13,0,-Input!$I$29)&gt;=0,OFFSET(AH13,0,-Input!$I$29)*Input!$C$29,""))))</f>
        <v>2.5</v>
      </c>
      <c r="AI19" s="126">
        <f ca="1">IF(ISTEXT(OFFSET(AI13,0,-Input!$I$29))=TRUE,"",IF(OFFSET(AI13,0,-Input!$I$29)=TRUE,"",IF(OFFSET(AI13,0,-Input!$I$29)=FALSE,"",IF(OFFSET(AI13,0,-Input!$I$29)&gt;=0,OFFSET(AI13,0,-Input!$I$29)*Input!$C$29,""))))</f>
        <v>2.5</v>
      </c>
      <c r="AJ19" s="126">
        <f ca="1">IF(ISTEXT(OFFSET(AJ13,0,-Input!$I$29))=TRUE,"",IF(OFFSET(AJ13,0,-Input!$I$29)=TRUE,"",IF(OFFSET(AJ13,0,-Input!$I$29)=FALSE,"",IF(OFFSET(AJ13,0,-Input!$I$29)&gt;=0,OFFSET(AJ13,0,-Input!$I$29)*Input!$C$29,""))))</f>
        <v>2.5</v>
      </c>
      <c r="AK19" s="126">
        <f ca="1">IF(ISTEXT(OFFSET(AK13,0,-Input!$I$29))=TRUE,"",IF(OFFSET(AK13,0,-Input!$I$29)=TRUE,"",IF(OFFSET(AK13,0,-Input!$I$29)=FALSE,"",IF(OFFSET(AK13,0,-Input!$I$29)&gt;=0,OFFSET(AK13,0,-Input!$I$29)*Input!$C$29,""))))</f>
        <v>2.5</v>
      </c>
      <c r="AL19" s="126">
        <f ca="1">IF(ISTEXT(OFFSET(AL13,0,-Input!$I$29))=TRUE,"",IF(OFFSET(AL13,0,-Input!$I$29)=TRUE,"",IF(OFFSET(AL13,0,-Input!$I$29)=FALSE,"",IF(OFFSET(AL13,0,-Input!$I$29)&gt;=0,OFFSET(AL13,0,-Input!$I$29)*Input!$C$29,""))))</f>
        <v>2.5</v>
      </c>
      <c r="AM19" s="126">
        <f ca="1">IF(ISTEXT(OFFSET(AM13,0,-Input!$I$29))=TRUE,"",IF(OFFSET(AM13,0,-Input!$I$29)=TRUE,"",IF(OFFSET(AM13,0,-Input!$I$29)=FALSE,"",IF(OFFSET(AM13,0,-Input!$I$29)&gt;=0,OFFSET(AM13,0,-Input!$I$29)*Input!$C$29,""))))</f>
        <v>2.5</v>
      </c>
      <c r="AN19" s="126">
        <f ca="1">IF(ISTEXT(OFFSET(AN13,0,-Input!$I$29))=TRUE,"",IF(OFFSET(AN13,0,-Input!$I$29)=TRUE,"",IF(OFFSET(AN13,0,-Input!$I$29)=FALSE,"",IF(OFFSET(AN13,0,-Input!$I$29)&gt;=0,OFFSET(AN13,0,-Input!$I$29)*Input!$C$29,""))))</f>
        <v>2.5</v>
      </c>
      <c r="AO19" s="126">
        <f ca="1">IF(ISTEXT(OFFSET(AO13,0,-Input!$I$29))=TRUE,"",IF(OFFSET(AO13,0,-Input!$I$29)=TRUE,"",IF(OFFSET(AO13,0,-Input!$I$29)=FALSE,"",IF(OFFSET(AO13,0,-Input!$I$29)&gt;=0,OFFSET(AO13,0,-Input!$I$29)*Input!$C$29,""))))</f>
        <v>2.5</v>
      </c>
      <c r="AP19" s="126">
        <f ca="1">IF(ISTEXT(OFFSET(AP13,0,-Input!$I$29))=TRUE,"",IF(OFFSET(AP13,0,-Input!$I$29)=TRUE,"",IF(OFFSET(AP13,0,-Input!$I$29)=FALSE,"",IF(OFFSET(AP13,0,-Input!$I$29)&gt;=0,OFFSET(AP13,0,-Input!$I$29)*Input!$C$29,""))))</f>
        <v>2.5</v>
      </c>
      <c r="AQ19" s="126">
        <f ca="1">IF(ISTEXT(OFFSET(AQ13,0,-Input!$I$29))=TRUE,"",IF(OFFSET(AQ13,0,-Input!$I$29)=TRUE,"",IF(OFFSET(AQ13,0,-Input!$I$29)=FALSE,"",IF(OFFSET(AQ13,0,-Input!$I$29)&gt;=0,OFFSET(AQ13,0,-Input!$I$29)*Input!$C$29,""))))</f>
        <v>2.5</v>
      </c>
      <c r="AR19" s="126">
        <f ca="1">IF(ISTEXT(OFFSET(AR13,0,-Input!$I$29))=TRUE,"",IF(OFFSET(AR13,0,-Input!$I$29)=TRUE,"",IF(OFFSET(AR13,0,-Input!$I$29)=FALSE,"",IF(OFFSET(AR13,0,-Input!$I$29)&gt;=0,OFFSET(AR13,0,-Input!$I$29)*Input!$C$29,""))))</f>
        <v>2.5</v>
      </c>
      <c r="AS19" s="126">
        <f ca="1">IF(ISTEXT(OFFSET(AS13,0,-Input!$I$29))=TRUE,"",IF(OFFSET(AS13,0,-Input!$I$29)=TRUE,"",IF(OFFSET(AS13,0,-Input!$I$29)=FALSE,"",IF(OFFSET(AS13,0,-Input!$I$29)&gt;=0,OFFSET(AS13,0,-Input!$I$29)*Input!$C$29,""))))</f>
        <v>2.5</v>
      </c>
      <c r="AT19" s="126">
        <f ca="1">IF(ISTEXT(OFFSET(AT13,0,-Input!$I$29))=TRUE,"",IF(OFFSET(AT13,0,-Input!$I$29)=TRUE,"",IF(OFFSET(AT13,0,-Input!$I$29)=FALSE,"",IF(OFFSET(AT13,0,-Input!$I$29)&gt;=0,OFFSET(AT13,0,-Input!$I$29)*Input!$C$29,""))))</f>
        <v>2.5</v>
      </c>
      <c r="AU19" s="126">
        <f ca="1">IF(ISTEXT(OFFSET(AU13,0,-Input!$I$29))=TRUE,"",IF(OFFSET(AU13,0,-Input!$I$29)=TRUE,"",IF(OFFSET(AU13,0,-Input!$I$29)=FALSE,"",IF(OFFSET(AU13,0,-Input!$I$29)&gt;=0,OFFSET(AU13,0,-Input!$I$29)*Input!$C$29,""))))</f>
        <v>2.5</v>
      </c>
      <c r="AV19" s="126">
        <f ca="1">IF(ISTEXT(OFFSET(AV13,0,-Input!$I$29))=TRUE,"",IF(OFFSET(AV13,0,-Input!$I$29)=TRUE,"",IF(OFFSET(AV13,0,-Input!$I$29)=FALSE,"",IF(OFFSET(AV13,0,-Input!$I$29)&gt;=0,OFFSET(AV13,0,-Input!$I$29)*Input!$C$29,""))))</f>
        <v>2.5</v>
      </c>
      <c r="AW19" s="126">
        <f ca="1">IF(ISTEXT(OFFSET(AW13,0,-Input!$I$29))=TRUE,"",IF(OFFSET(AW13,0,-Input!$I$29)=TRUE,"",IF(OFFSET(AW13,0,-Input!$I$29)=FALSE,"",IF(OFFSET(AW13,0,-Input!$I$29)&gt;=0,OFFSET(AW13,0,-Input!$I$29)*Input!$C$29,""))))</f>
        <v>2.5</v>
      </c>
      <c r="AX19" s="126">
        <f ca="1">IF(ISTEXT(OFFSET(AX13,0,-Input!$I$29))=TRUE,"",IF(OFFSET(AX13,0,-Input!$I$29)=TRUE,"",IF(OFFSET(AX13,0,-Input!$I$29)=FALSE,"",IF(OFFSET(AX13,0,-Input!$I$29)&gt;=0,OFFSET(AX13,0,-Input!$I$29)*Input!$C$29,""))))</f>
        <v>2.5</v>
      </c>
      <c r="AY19" s="126">
        <f ca="1">IF(ISTEXT(OFFSET(AY13,0,-Input!$I$29))=TRUE,"",IF(OFFSET(AY13,0,-Input!$I$29)=TRUE,"",IF(OFFSET(AY13,0,-Input!$I$29)=FALSE,"",IF(OFFSET(AY13,0,-Input!$I$29)&gt;=0,OFFSET(AY13,0,-Input!$I$29)*Input!$C$29,""))))</f>
        <v>2.5</v>
      </c>
      <c r="AZ19" s="126">
        <f ca="1">IF(ISTEXT(OFFSET(AZ13,0,-Input!$I$29))=TRUE,"",IF(OFFSET(AZ13,0,-Input!$I$29)=TRUE,"",IF(OFFSET(AZ13,0,-Input!$I$29)=FALSE,"",IF(OFFSET(AZ13,0,-Input!$I$29)&gt;=0,OFFSET(AZ13,0,-Input!$I$29)*Input!$C$29,""))))</f>
        <v>2.5</v>
      </c>
      <c r="BA19" s="126">
        <f ca="1">IF(ISTEXT(OFFSET(BA13,0,-Input!$I$29))=TRUE,"",IF(OFFSET(BA13,0,-Input!$I$29)=TRUE,"",IF(OFFSET(BA13,0,-Input!$I$29)=FALSE,"",IF(OFFSET(BA13,0,-Input!$I$29)&gt;=0,OFFSET(BA13,0,-Input!$I$29)*Input!$C$29,""))))</f>
        <v>2.5</v>
      </c>
      <c r="BB19" s="126">
        <f ca="1">IF(ISTEXT(OFFSET(BB13,0,-Input!$I$29))=TRUE,"",IF(OFFSET(BB13,0,-Input!$I$29)=TRUE,"",IF(OFFSET(BB13,0,-Input!$I$29)=FALSE,"",IF(OFFSET(BB13,0,-Input!$I$29)&gt;=0,OFFSET(BB13,0,-Input!$I$29)*Input!$C$29,""))))</f>
        <v>2.5</v>
      </c>
      <c r="BC19" s="126">
        <f ca="1">IF(ISTEXT(OFFSET(BC13,0,-Input!$I$29))=TRUE,"",IF(OFFSET(BC13,0,-Input!$I$29)=TRUE,"",IF(OFFSET(BC13,0,-Input!$I$29)=FALSE,"",IF(OFFSET(BC13,0,-Input!$I$29)&gt;=0,OFFSET(BC13,0,-Input!$I$29)*Input!$C$29,""))))</f>
        <v>2.5</v>
      </c>
      <c r="BD19" s="126">
        <f ca="1">IF(ISTEXT(OFFSET(BD13,0,-Input!$I$29))=TRUE,"",IF(OFFSET(BD13,0,-Input!$I$29)=TRUE,"",IF(OFFSET(BD13,0,-Input!$I$29)=FALSE,"",IF(OFFSET(BD13,0,-Input!$I$29)&gt;=0,OFFSET(BD13,0,-Input!$I$29)*Input!$C$29,""))))</f>
        <v>2.5</v>
      </c>
      <c r="BE19" s="126">
        <f ca="1">IF(ISTEXT(OFFSET(BE13,0,-Input!$I$29))=TRUE,"",IF(OFFSET(BE13,0,-Input!$I$29)=TRUE,"",IF(OFFSET(BE13,0,-Input!$I$29)=FALSE,"",IF(OFFSET(BE13,0,-Input!$I$29)&gt;=0,OFFSET(BE13,0,-Input!$I$29)*Input!$C$29,""))))</f>
        <v>2.5</v>
      </c>
      <c r="BF19" s="126">
        <f ca="1">IF(ISTEXT(OFFSET(BF13,0,-Input!$I$29))=TRUE,"",IF(OFFSET(BF13,0,-Input!$I$29)=TRUE,"",IF(OFFSET(BF13,0,-Input!$I$29)=FALSE,"",IF(OFFSET(BF13,0,-Input!$I$29)&gt;=0,OFFSET(BF13,0,-Input!$I$29)*Input!$C$29,""))))</f>
        <v>2.5</v>
      </c>
      <c r="BG19" s="126">
        <f ca="1">IF(ISTEXT(OFFSET(BG13,0,-Input!$I$29))=TRUE,"",IF(OFFSET(BG13,0,-Input!$I$29)=TRUE,"",IF(OFFSET(BG13,0,-Input!$I$29)=FALSE,"",IF(OFFSET(BG13,0,-Input!$I$29)&gt;=0,OFFSET(BG13,0,-Input!$I$29)*Input!$C$29,""))))</f>
        <v>2.5</v>
      </c>
      <c r="BH19" s="126">
        <f ca="1">IF(ISTEXT(OFFSET(BH13,0,-Input!$I$29))=TRUE,"",IF(OFFSET(BH13,0,-Input!$I$29)=TRUE,"",IF(OFFSET(BH13,0,-Input!$I$29)=FALSE,"",IF(OFFSET(BH13,0,-Input!$I$29)&gt;=0,OFFSET(BH13,0,-Input!$I$29)*Input!$C$29,""))))</f>
        <v>2.5</v>
      </c>
      <c r="BI19" s="126">
        <f ca="1">IF(ISTEXT(OFFSET(BI13,0,-Input!$I$29))=TRUE,"",IF(OFFSET(BI13,0,-Input!$I$29)=TRUE,"",IF(OFFSET(BI13,0,-Input!$I$29)=FALSE,"",IF(OFFSET(BI13,0,-Input!$I$29)&gt;=0,OFFSET(BI13,0,-Input!$I$29)*Input!$C$29,""))))</f>
        <v>2.5</v>
      </c>
      <c r="BJ19" s="126">
        <f ca="1">IF(ISTEXT(OFFSET(BJ13,0,-Input!$I$29))=TRUE,"",IF(OFFSET(BJ13,0,-Input!$I$29)=TRUE,"",IF(OFFSET(BJ13,0,-Input!$I$29)=FALSE,"",IF(OFFSET(BJ13,0,-Input!$I$29)&gt;=0,OFFSET(BJ13,0,-Input!$I$29)*Input!$C$29,""))))</f>
        <v>2.5</v>
      </c>
      <c r="BK19" s="126">
        <f ca="1">IF(ISTEXT(OFFSET(BK13,0,-Input!$I$29))=TRUE,"",IF(OFFSET(BK13,0,-Input!$I$29)=TRUE,"",IF(OFFSET(BK13,0,-Input!$I$29)=FALSE,"",IF(OFFSET(BK13,0,-Input!$I$29)&gt;=0,OFFSET(BK13,0,-Input!$I$29)*Input!$C$29,""))))</f>
        <v>2.5</v>
      </c>
      <c r="BL19" s="126">
        <f ca="1">IF(ISTEXT(OFFSET(BL13,0,-Input!$I$29))=TRUE,"",IF(OFFSET(BL13,0,-Input!$I$29)=TRUE,"",IF(OFFSET(BL13,0,-Input!$I$29)=FALSE,"",IF(OFFSET(BL13,0,-Input!$I$29)&gt;=0,OFFSET(BL13,0,-Input!$I$29)*Input!$C$29,""))))</f>
        <v>2.5</v>
      </c>
      <c r="BM19" s="126">
        <f ca="1">IF(ISTEXT(OFFSET(BM13,0,-Input!$I$29))=TRUE,"",IF(OFFSET(BM13,0,-Input!$I$29)=TRUE,"",IF(OFFSET(BM13,0,-Input!$I$29)=FALSE,"",IF(OFFSET(BM13,0,-Input!$I$29)&gt;=0,OFFSET(BM13,0,-Input!$I$29)*Input!$C$29,""))))</f>
        <v>2.5</v>
      </c>
      <c r="BN19" s="126">
        <f ca="1">IF(ISTEXT(OFFSET(BN13,0,-Input!$I$29))=TRUE,"",IF(OFFSET(BN13,0,-Input!$I$29)=TRUE,"",IF(OFFSET(BN13,0,-Input!$I$29)=FALSE,"",IF(OFFSET(BN13,0,-Input!$I$29)&gt;=0,OFFSET(BN13,0,-Input!$I$29)*Input!$C$29,""))))</f>
        <v>0</v>
      </c>
      <c r="BO19" s="126">
        <f ca="1">IF(ISTEXT(OFFSET(BO13,0,-Input!$I$29))=TRUE,"",IF(OFFSET(BO13,0,-Input!$I$29)=TRUE,"",IF(OFFSET(BO13,0,-Input!$I$29)=FALSE,"",IF(OFFSET(BO13,0,-Input!$I$29)&gt;=0,OFFSET(BO13,0,-Input!$I$29)*Input!$C$29,""))))</f>
        <v>0</v>
      </c>
      <c r="BP19" s="126">
        <f ca="1">IF(ISTEXT(OFFSET(BP13,0,-Input!$I$29))=TRUE,"",IF(OFFSET(BP13,0,-Input!$I$29)=TRUE,"",IF(OFFSET(BP13,0,-Input!$I$29)=FALSE,"",IF(OFFSET(BP13,0,-Input!$I$29)&gt;=0,OFFSET(BP13,0,-Input!$I$29)*Input!$C$29,""))))</f>
        <v>0</v>
      </c>
      <c r="BQ19" s="126">
        <f ca="1">IF(ISTEXT(OFFSET(BQ13,0,-Input!$I$29))=TRUE,"",IF(OFFSET(BQ13,0,-Input!$I$29)=TRUE,"",IF(OFFSET(BQ13,0,-Input!$I$29)=FALSE,"",IF(OFFSET(BQ13,0,-Input!$I$29)&gt;=0,OFFSET(BQ13,0,-Input!$I$29)*Input!$C$29,""))))</f>
        <v>0</v>
      </c>
      <c r="BR19" s="126">
        <f ca="1">IF(ISTEXT(OFFSET(BR13,0,-Input!$I$29))=TRUE,"",IF(OFFSET(BR13,0,-Input!$I$29)=TRUE,"",IF(OFFSET(BR13,0,-Input!$I$29)=FALSE,"",IF(OFFSET(BR13,0,-Input!$I$29)&gt;=0,OFFSET(BR13,0,-Input!$I$29)*Input!$C$29,""))))</f>
        <v>0</v>
      </c>
      <c r="BS19" s="126">
        <f ca="1">IF(ISTEXT(OFFSET(BS13,0,-Input!$I$29))=TRUE,"",IF(OFFSET(BS13,0,-Input!$I$29)=TRUE,"",IF(OFFSET(BS13,0,-Input!$I$29)=FALSE,"",IF(OFFSET(BS13,0,-Input!$I$29)&gt;=0,OFFSET(BS13,0,-Input!$I$29)*Input!$C$29,""))))</f>
        <v>0</v>
      </c>
      <c r="BT19" s="126">
        <f ca="1">IF(ISTEXT(OFFSET(BT13,0,-Input!$I$29))=TRUE,"",IF(OFFSET(BT13,0,-Input!$I$29)=TRUE,"",IF(OFFSET(BT13,0,-Input!$I$29)=FALSE,"",IF(OFFSET(BT13,0,-Input!$I$29)&gt;=0,OFFSET(BT13,0,-Input!$I$29)*Input!$C$29,""))))</f>
        <v>0</v>
      </c>
      <c r="BU19" s="126">
        <f ca="1">IF(ISTEXT(OFFSET(BU13,0,-Input!$I$29))=TRUE,"",IF(OFFSET(BU13,0,-Input!$I$29)=TRUE,"",IF(OFFSET(BU13,0,-Input!$I$29)=FALSE,"",IF(OFFSET(BU13,0,-Input!$I$29)&gt;=0,OFFSET(BU13,0,-Input!$I$29)*Input!$C$29,""))))</f>
        <v>0</v>
      </c>
      <c r="BV19" s="126">
        <f ca="1">IF(ISTEXT(OFFSET(BV13,0,-Input!$I$29))=TRUE,"",IF(OFFSET(BV13,0,-Input!$I$29)=TRUE,"",IF(OFFSET(BV13,0,-Input!$I$29)=FALSE,"",IF(OFFSET(BV13,0,-Input!$I$29)&gt;=0,OFFSET(BV13,0,-Input!$I$29)*Input!$C$29,""))))</f>
        <v>0</v>
      </c>
      <c r="BW19" s="126">
        <f ca="1">IF(ISTEXT(OFFSET(BW13,0,-Input!$I$29))=TRUE,"",IF(OFFSET(BW13,0,-Input!$I$29)=TRUE,"",IF(OFFSET(BW13,0,-Input!$I$29)=FALSE,"",IF(OFFSET(BW13,0,-Input!$I$29)&gt;=0,OFFSET(BW13,0,-Input!$I$29)*Input!$C$29,""))))</f>
        <v>0</v>
      </c>
      <c r="BX19" s="126">
        <f ca="1">IF(ISTEXT(OFFSET(BX13,0,-Input!$I$29))=TRUE,"",IF(OFFSET(BX13,0,-Input!$I$29)=TRUE,"",IF(OFFSET(BX13,0,-Input!$I$29)=FALSE,"",IF(OFFSET(BX13,0,-Input!$I$29)&gt;=0,OFFSET(BX13,0,-Input!$I$29)*Input!$C$29,""))))</f>
        <v>0</v>
      </c>
      <c r="BY19" s="126">
        <f ca="1">IF(ISTEXT(OFFSET(BY13,0,-Input!$I$29))=TRUE,"",IF(OFFSET(BY13,0,-Input!$I$29)=TRUE,"",IF(OFFSET(BY13,0,-Input!$I$29)=FALSE,"",IF(OFFSET(BY13,0,-Input!$I$29)&gt;=0,OFFSET(BY13,0,-Input!$I$29)*Input!$C$29,""))))</f>
        <v>0</v>
      </c>
      <c r="BZ19" s="126">
        <f ca="1">IF(ISTEXT(OFFSET(BZ13,0,-Input!$I$29))=TRUE,"",IF(OFFSET(BZ13,0,-Input!$I$29)=TRUE,"",IF(OFFSET(BZ13,0,-Input!$I$29)=FALSE,"",IF(OFFSET(BZ13,0,-Input!$I$29)&gt;=0,OFFSET(BZ13,0,-Input!$I$29)*Input!$C$29,""))))</f>
        <v>0</v>
      </c>
    </row>
    <row r="20" spans="1:78" s="88" customFormat="1" x14ac:dyDescent="0.35">
      <c r="B20" s="88" t="s">
        <v>95</v>
      </c>
      <c r="D20" s="88" t="b">
        <f ca="1">IF((MIN(F20:BY20))&gt;=0,TRUE,FALSE)</f>
        <v>1</v>
      </c>
      <c r="E20" s="99"/>
      <c r="F20" s="125" t="str">
        <f ca="1">IF(ISERROR(F19*(Input!$F$29-Input!$E$29)),"",F19*(Input!$F$29-Input!$E$29))</f>
        <v/>
      </c>
      <c r="G20" s="125" t="str">
        <f ca="1">IF(ISERROR(G19*(Input!$F$29-Input!$E$29)),"",G19*(Input!$F$29-Input!$E$29))</f>
        <v/>
      </c>
      <c r="H20" s="125" t="str">
        <f ca="1">IF(ISERROR(H19*(Input!$F$29-Input!$E$29)),"",H19*(Input!$F$29-Input!$E$29))</f>
        <v/>
      </c>
      <c r="I20" s="125" t="str">
        <f ca="1">IF(ISERROR(I19*(Input!$F$29-Input!$E$29)),"",I19*(Input!$F$29-Input!$E$29))</f>
        <v/>
      </c>
      <c r="J20" s="125" t="str">
        <f ca="1">IF(ISERROR(J19*(Input!$F$29-Input!$E$29)),"",J19*(Input!$F$29-Input!$E$29))</f>
        <v/>
      </c>
      <c r="K20" s="125" t="str">
        <f ca="1">IF(ISERROR(K19*(Input!$F$29-Input!$E$29)),"",K19*(Input!$F$29-Input!$E$29))</f>
        <v/>
      </c>
      <c r="L20" s="125" t="str">
        <f ca="1">IF(ISERROR(L19*(Input!$F$29-Input!$E$29)),"",L19*(Input!$F$29-Input!$E$29))</f>
        <v/>
      </c>
      <c r="M20" s="125" t="str">
        <f ca="1">IF(ISERROR(M19*(Input!$F$29-Input!$E$29)),"",M19*(Input!$F$29-Input!$E$29))</f>
        <v/>
      </c>
      <c r="N20" s="125" t="str">
        <f ca="1">IF(ISERROR(N19*(Input!$F$29-Input!$E$29)),"",N19*(Input!$F$29-Input!$E$29))</f>
        <v/>
      </c>
      <c r="O20" s="125" t="str">
        <f ca="1">IF(ISERROR(O19*(Input!$F$29-Input!$E$29)),"",O19*(Input!$F$29-Input!$E$29))</f>
        <v/>
      </c>
      <c r="P20" s="125" t="str">
        <f ca="1">IF(ISERROR(P19*(Input!$F$29-Input!$E$29)),"",P19*(Input!$F$29-Input!$E$29))</f>
        <v/>
      </c>
      <c r="Q20" s="125" t="str">
        <f ca="1">IF(ISERROR(Q19*(Input!$F$29-Input!$E$29)),"",Q19*(Input!$F$29-Input!$E$29))</f>
        <v/>
      </c>
      <c r="R20" s="125">
        <f ca="1">IF(ISERROR(R19*(Input!$F$29-Input!$E$29)),"",R19*(Input!$F$29-Input!$E$29))</f>
        <v>1.75</v>
      </c>
      <c r="S20" s="125">
        <f ca="1">IF(ISERROR(S19*(Input!$F$29-Input!$E$29)),"",S19*(Input!$F$29-Input!$E$29))</f>
        <v>1.75</v>
      </c>
      <c r="T20" s="125">
        <f ca="1">IF(ISERROR(T19*(Input!$F$29-Input!$E$29)),"",T19*(Input!$F$29-Input!$E$29))</f>
        <v>1.75</v>
      </c>
      <c r="U20" s="125">
        <f ca="1">IF(ISERROR(U19*(Input!$F$29-Input!$E$29)),"",U19*(Input!$F$29-Input!$E$29))</f>
        <v>1.75</v>
      </c>
      <c r="V20" s="125">
        <f ca="1">IF(ISERROR(V19*(Input!$F$29-Input!$E$29)),"",V19*(Input!$F$29-Input!$E$29))</f>
        <v>1.75</v>
      </c>
      <c r="W20" s="125">
        <f ca="1">IF(ISERROR(W19*(Input!$F$29-Input!$E$29)),"",W19*(Input!$F$29-Input!$E$29))</f>
        <v>1.75</v>
      </c>
      <c r="X20" s="125">
        <f ca="1">IF(ISERROR(X19*(Input!$F$29-Input!$E$29)),"",X19*(Input!$F$29-Input!$E$29))</f>
        <v>1.75</v>
      </c>
      <c r="Y20" s="125">
        <f ca="1">IF(ISERROR(Y19*(Input!$F$29-Input!$E$29)),"",Y19*(Input!$F$29-Input!$E$29))</f>
        <v>1.75</v>
      </c>
      <c r="Z20" s="125">
        <f ca="1">IF(ISERROR(Z19*(Input!$F$29-Input!$E$29)),"",Z19*(Input!$F$29-Input!$E$29))</f>
        <v>1.75</v>
      </c>
      <c r="AA20" s="125">
        <f ca="1">IF(ISERROR(AA19*(Input!$F$29-Input!$E$29)),"",AA19*(Input!$F$29-Input!$E$29))</f>
        <v>1.75</v>
      </c>
      <c r="AB20" s="125">
        <f ca="1">IF(ISERROR(AB19*(Input!$F$29-Input!$E$29)),"",AB19*(Input!$F$29-Input!$E$29))</f>
        <v>1.75</v>
      </c>
      <c r="AC20" s="125">
        <f ca="1">IF(ISERROR(AC19*(Input!$F$29-Input!$E$29)),"",AC19*(Input!$F$29-Input!$E$29))</f>
        <v>1.75</v>
      </c>
      <c r="AD20" s="125">
        <f ca="1">IF(ISERROR(AD19*(Input!$F$29-Input!$E$29)),"",AD19*(Input!$F$29-Input!$E$29))</f>
        <v>1.75</v>
      </c>
      <c r="AE20" s="125">
        <f ca="1">IF(ISERROR(AE19*(Input!$F$29-Input!$E$29)),"",AE19*(Input!$F$29-Input!$E$29))</f>
        <v>1.75</v>
      </c>
      <c r="AF20" s="125">
        <f ca="1">IF(ISERROR(AF19*(Input!$F$29-Input!$E$29)),"",AF19*(Input!$F$29-Input!$E$29))</f>
        <v>1.75</v>
      </c>
      <c r="AG20" s="125">
        <f ca="1">IF(ISERROR(AG19*(Input!$F$29-Input!$E$29)),"",AG19*(Input!$F$29-Input!$E$29))</f>
        <v>1.75</v>
      </c>
      <c r="AH20" s="125">
        <f ca="1">IF(ISERROR(AH19*(Input!$F$29-Input!$E$29)),"",AH19*(Input!$F$29-Input!$E$29))</f>
        <v>1.75</v>
      </c>
      <c r="AI20" s="125">
        <f ca="1">IF(ISERROR(AI19*(Input!$F$29-Input!$E$29)),"",AI19*(Input!$F$29-Input!$E$29))</f>
        <v>1.75</v>
      </c>
      <c r="AJ20" s="125">
        <f ca="1">IF(ISERROR(AJ19*(Input!$F$29-Input!$E$29)),"",AJ19*(Input!$F$29-Input!$E$29))</f>
        <v>1.75</v>
      </c>
      <c r="AK20" s="125">
        <f ca="1">IF(ISERROR(AK19*(Input!$F$29-Input!$E$29)),"",AK19*(Input!$F$29-Input!$E$29))</f>
        <v>1.75</v>
      </c>
      <c r="AL20" s="125">
        <f ca="1">IF(ISERROR(AL19*(Input!$F$29-Input!$E$29)),"",AL19*(Input!$F$29-Input!$E$29))</f>
        <v>1.75</v>
      </c>
      <c r="AM20" s="125">
        <f ca="1">IF(ISERROR(AM19*(Input!$F$29-Input!$E$29)),"",AM19*(Input!$F$29-Input!$E$29))</f>
        <v>1.75</v>
      </c>
      <c r="AN20" s="125">
        <f ca="1">IF(ISERROR(AN19*(Input!$F$29-Input!$E$29)),"",AN19*(Input!$F$29-Input!$E$29))</f>
        <v>1.75</v>
      </c>
      <c r="AO20" s="125">
        <f ca="1">IF(ISERROR(AO19*(Input!$F$29-Input!$E$29)),"",AO19*(Input!$F$29-Input!$E$29))</f>
        <v>1.75</v>
      </c>
      <c r="AP20" s="125">
        <f ca="1">IF(ISERROR(AP19*(Input!$F$29-Input!$E$29)),"",AP19*(Input!$F$29-Input!$E$29))</f>
        <v>1.75</v>
      </c>
      <c r="AQ20" s="125">
        <f ca="1">IF(ISERROR(AQ19*(Input!$F$29-Input!$E$29)),"",AQ19*(Input!$F$29-Input!$E$29))</f>
        <v>1.75</v>
      </c>
      <c r="AR20" s="125">
        <f ca="1">IF(ISERROR(AR19*(Input!$F$29-Input!$E$29)),"",AR19*(Input!$F$29-Input!$E$29))</f>
        <v>1.75</v>
      </c>
      <c r="AS20" s="125">
        <f ca="1">IF(ISERROR(AS19*(Input!$F$29-Input!$E$29)),"",AS19*(Input!$F$29-Input!$E$29))</f>
        <v>1.75</v>
      </c>
      <c r="AT20" s="125">
        <f ca="1">IF(ISERROR(AT19*(Input!$F$29-Input!$E$29)),"",AT19*(Input!$F$29-Input!$E$29))</f>
        <v>1.75</v>
      </c>
      <c r="AU20" s="125">
        <f ca="1">IF(ISERROR(AU19*(Input!$F$29-Input!$E$29)),"",AU19*(Input!$F$29-Input!$E$29))</f>
        <v>1.75</v>
      </c>
      <c r="AV20" s="125">
        <f ca="1">IF(ISERROR(AV19*(Input!$F$29-Input!$E$29)),"",AV19*(Input!$F$29-Input!$E$29))</f>
        <v>1.75</v>
      </c>
      <c r="AW20" s="125">
        <f ca="1">IF(ISERROR(AW19*(Input!$F$29-Input!$E$29)),"",AW19*(Input!$F$29-Input!$E$29))</f>
        <v>1.75</v>
      </c>
      <c r="AX20" s="125">
        <f ca="1">IF(ISERROR(AX19*(Input!$F$29-Input!$E$29)),"",AX19*(Input!$F$29-Input!$E$29))</f>
        <v>1.75</v>
      </c>
      <c r="AY20" s="125">
        <f ca="1">IF(ISERROR(AY19*(Input!$F$29-Input!$E$29)),"",AY19*(Input!$F$29-Input!$E$29))</f>
        <v>1.75</v>
      </c>
      <c r="AZ20" s="125">
        <f ca="1">IF(ISERROR(AZ19*(Input!$F$29-Input!$E$29)),"",AZ19*(Input!$F$29-Input!$E$29))</f>
        <v>1.75</v>
      </c>
      <c r="BA20" s="125">
        <f ca="1">IF(ISERROR(BA19*(Input!$F$29-Input!$E$29)),"",BA19*(Input!$F$29-Input!$E$29))</f>
        <v>1.75</v>
      </c>
      <c r="BB20" s="125">
        <f ca="1">IF(ISERROR(BB19*(Input!$F$29-Input!$E$29)),"",BB19*(Input!$F$29-Input!$E$29))</f>
        <v>1.75</v>
      </c>
      <c r="BC20" s="125">
        <f ca="1">IF(ISERROR(BC19*(Input!$F$29-Input!$E$29)),"",BC19*(Input!$F$29-Input!$E$29))</f>
        <v>1.75</v>
      </c>
      <c r="BD20" s="125">
        <f ca="1">IF(ISERROR(BD19*(Input!$F$29-Input!$E$29)),"",BD19*(Input!$F$29-Input!$E$29))</f>
        <v>1.75</v>
      </c>
      <c r="BE20" s="125">
        <f ca="1">IF(ISERROR(BE19*(Input!$F$29-Input!$E$29)),"",BE19*(Input!$F$29-Input!$E$29))</f>
        <v>1.75</v>
      </c>
      <c r="BF20" s="125">
        <f ca="1">IF(ISERROR(BF19*(Input!$F$29-Input!$E$29)),"",BF19*(Input!$F$29-Input!$E$29))</f>
        <v>1.75</v>
      </c>
      <c r="BG20" s="125">
        <f ca="1">IF(ISERROR(BG19*(Input!$F$29-Input!$E$29)),"",BG19*(Input!$F$29-Input!$E$29))</f>
        <v>1.75</v>
      </c>
      <c r="BH20" s="125">
        <f ca="1">IF(ISERROR(BH19*(Input!$F$29-Input!$E$29)),"",BH19*(Input!$F$29-Input!$E$29))</f>
        <v>1.75</v>
      </c>
      <c r="BI20" s="125">
        <f ca="1">IF(ISERROR(BI19*(Input!$F$29-Input!$E$29)),"",BI19*(Input!$F$29-Input!$E$29))</f>
        <v>1.75</v>
      </c>
      <c r="BJ20" s="125">
        <f ca="1">IF(ISERROR(BJ19*(Input!$F$29-Input!$E$29)),"",BJ19*(Input!$F$29-Input!$E$29))</f>
        <v>1.75</v>
      </c>
      <c r="BK20" s="125">
        <f ca="1">IF(ISERROR(BK19*(Input!$F$29-Input!$E$29)),"",BK19*(Input!$F$29-Input!$E$29))</f>
        <v>1.75</v>
      </c>
      <c r="BL20" s="125">
        <f ca="1">IF(ISERROR(BL19*(Input!$F$29-Input!$E$29)),"",BL19*(Input!$F$29-Input!$E$29))</f>
        <v>1.75</v>
      </c>
      <c r="BM20" s="125">
        <f ca="1">IF(ISERROR(BM19*(Input!$F$29-Input!$E$29)),"",BM19*(Input!$F$29-Input!$E$29))</f>
        <v>1.75</v>
      </c>
      <c r="BN20" s="125">
        <f ca="1">IF(ISERROR(BN19*(Input!$F$29-Input!$E$29)),"",BN19*(Input!$F$29-Input!$E$29))</f>
        <v>0</v>
      </c>
      <c r="BO20" s="125">
        <f ca="1">IF(ISERROR(BO19*(Input!$F$29-Input!$E$29)),"",BO19*(Input!$F$29-Input!$E$29))</f>
        <v>0</v>
      </c>
      <c r="BP20" s="125">
        <f ca="1">IF(ISERROR(BP19*(Input!$F$29-Input!$E$29)),"",BP19*(Input!$F$29-Input!$E$29))</f>
        <v>0</v>
      </c>
      <c r="BQ20" s="125">
        <f ca="1">IF(ISERROR(BQ19*(Input!$F$29-Input!$E$29)),"",BQ19*(Input!$F$29-Input!$E$29))</f>
        <v>0</v>
      </c>
      <c r="BR20" s="125">
        <f ca="1">IF(ISERROR(BR19*(Input!$F$29-Input!$E$29)),"",BR19*(Input!$F$29-Input!$E$29))</f>
        <v>0</v>
      </c>
      <c r="BS20" s="125">
        <f ca="1">IF(ISERROR(BS19*(Input!$F$29-Input!$E$29)),"",BS19*(Input!$F$29-Input!$E$29))</f>
        <v>0</v>
      </c>
      <c r="BT20" s="125">
        <f ca="1">IF(ISERROR(BT19*(Input!$F$29-Input!$E$29)),"",BT19*(Input!$F$29-Input!$E$29))</f>
        <v>0</v>
      </c>
      <c r="BU20" s="125">
        <f ca="1">IF(ISERROR(BU19*(Input!$F$29-Input!$E$29)),"",BU19*(Input!$F$29-Input!$E$29))</f>
        <v>0</v>
      </c>
      <c r="BV20" s="125">
        <f ca="1">IF(ISERROR(BV19*(Input!$F$29-Input!$E$29)),"",BV19*(Input!$F$29-Input!$E$29))</f>
        <v>0</v>
      </c>
      <c r="BW20" s="125">
        <f ca="1">IF(ISERROR(BW19*(Input!$F$29-Input!$E$29)),"",BW19*(Input!$F$29-Input!$E$29))</f>
        <v>0</v>
      </c>
      <c r="BX20" s="125">
        <f ca="1">IF(ISERROR(BX19*(Input!$F$29-Input!$E$29)),"",BX19*(Input!$F$29-Input!$E$29))</f>
        <v>0</v>
      </c>
      <c r="BY20" s="125">
        <f ca="1">IF(ISERROR(BY19*(Input!$F$29-Input!$E$29)),"",BY19*(Input!$F$29-Input!$E$29))</f>
        <v>0</v>
      </c>
      <c r="BZ20" s="125">
        <f ca="1">IF(ISERROR(BZ19*(Input!$F$29-Input!$E$29)),"",BZ19*(Input!$F$29-Input!$E$29))</f>
        <v>0</v>
      </c>
    </row>
    <row r="21" spans="1:78" s="43" customFormat="1" x14ac:dyDescent="0.35">
      <c r="B21" s="43" t="s">
        <v>37</v>
      </c>
      <c r="D21" s="10" t="b">
        <f ca="1">IF((MIN(F21:BY21))&gt;=0,TRUE,FALSE)</f>
        <v>1</v>
      </c>
      <c r="E21" s="44"/>
      <c r="F21" s="45" t="str">
        <f ca="1">IF(ISERROR(F20*Input!$B$32),"",F20*Input!$B$32)</f>
        <v/>
      </c>
      <c r="G21" s="45" t="str">
        <f ca="1">IF(ISERROR(G20*Input!$B$32),"",G20*Input!$B$32)</f>
        <v/>
      </c>
      <c r="H21" s="45" t="str">
        <f ca="1">IF(ISERROR(H20*Input!$B$32),"",H20*Input!$B$32)</f>
        <v/>
      </c>
      <c r="I21" s="45" t="str">
        <f ca="1">IF(ISERROR(I20*Input!$B$32),"",I20*Input!$B$32)</f>
        <v/>
      </c>
      <c r="J21" s="45" t="str">
        <f ca="1">IF(ISERROR(J20*Input!$B$32),"",J20*Input!$B$32)</f>
        <v/>
      </c>
      <c r="K21" s="45" t="str">
        <f ca="1">IF(ISERROR(K20*Input!$B$32),"",K20*Input!$B$32)</f>
        <v/>
      </c>
      <c r="L21" s="45" t="str">
        <f ca="1">IF(ISERROR(L20*Input!$B$32),"",L20*Input!$B$32)</f>
        <v/>
      </c>
      <c r="M21" s="45" t="str">
        <f ca="1">IF(ISERROR(M20*Input!$B$32),"",M20*Input!$B$32)</f>
        <v/>
      </c>
      <c r="N21" s="45" t="str">
        <f ca="1">IF(ISERROR(N20*Input!$B$32),"",N20*Input!$B$32)</f>
        <v/>
      </c>
      <c r="O21" s="45" t="str">
        <f ca="1">IF(ISERROR(O20*Input!$B$32),"",O20*Input!$B$32)</f>
        <v/>
      </c>
      <c r="P21" s="45" t="str">
        <f ca="1">IF(ISERROR(P20*Input!$B$32),"",P20*Input!$B$32)</f>
        <v/>
      </c>
      <c r="Q21" s="45" t="str">
        <f ca="1">IF(ISERROR(Q20*Input!$B$32),"",Q20*Input!$B$32)</f>
        <v/>
      </c>
      <c r="R21" s="45">
        <f ca="1">IF(ISERROR(R20*Input!$B$32),"",R20*Input!$B$32)</f>
        <v>14875</v>
      </c>
      <c r="S21" s="45">
        <f ca="1">IF(ISERROR(S20*Input!$B$32),"",S20*Input!$B$32)</f>
        <v>14875</v>
      </c>
      <c r="T21" s="45">
        <f ca="1">IF(ISERROR(T20*Input!$B$32),"",T20*Input!$B$32)</f>
        <v>14875</v>
      </c>
      <c r="U21" s="45">
        <f ca="1">IF(ISERROR(U20*Input!$B$32),"",U20*Input!$B$32)</f>
        <v>14875</v>
      </c>
      <c r="V21" s="45">
        <f ca="1">IF(ISERROR(V20*Input!$B$32),"",V20*Input!$B$32)</f>
        <v>14875</v>
      </c>
      <c r="W21" s="45">
        <f ca="1">IF(ISERROR(W20*Input!$B$32),"",W20*Input!$B$32)</f>
        <v>14875</v>
      </c>
      <c r="X21" s="45">
        <f ca="1">IF(ISERROR(X20*Input!$B$32),"",X20*Input!$B$32)</f>
        <v>14875</v>
      </c>
      <c r="Y21" s="45">
        <f ca="1">IF(ISERROR(Y20*Input!$B$32),"",Y20*Input!$B$32)</f>
        <v>14875</v>
      </c>
      <c r="Z21" s="45">
        <f ca="1">IF(ISERROR(Z20*Input!$B$32),"",Z20*Input!$B$32)</f>
        <v>14875</v>
      </c>
      <c r="AA21" s="45">
        <f ca="1">IF(ISERROR(AA20*Input!$B$32),"",AA20*Input!$B$32)</f>
        <v>14875</v>
      </c>
      <c r="AB21" s="45">
        <f ca="1">IF(ISERROR(AB20*Input!$B$32),"",AB20*Input!$B$32)</f>
        <v>14875</v>
      </c>
      <c r="AC21" s="45">
        <f ca="1">IF(ISERROR(AC20*Input!$B$32),"",AC20*Input!$B$32)</f>
        <v>14875</v>
      </c>
      <c r="AD21" s="45">
        <f ca="1">IF(ISERROR(AD20*Input!$B$32),"",AD20*Input!$B$32)</f>
        <v>14875</v>
      </c>
      <c r="AE21" s="45">
        <f ca="1">IF(ISERROR(AE20*Input!$B$32),"",AE20*Input!$B$32)</f>
        <v>14875</v>
      </c>
      <c r="AF21" s="45">
        <f ca="1">IF(ISERROR(AF20*Input!$B$32),"",AF20*Input!$B$32)</f>
        <v>14875</v>
      </c>
      <c r="AG21" s="45">
        <f ca="1">IF(ISERROR(AG20*Input!$B$32),"",AG20*Input!$B$32)</f>
        <v>14875</v>
      </c>
      <c r="AH21" s="45">
        <f ca="1">IF(ISERROR(AH20*Input!$B$32),"",AH20*Input!$B$32)</f>
        <v>14875</v>
      </c>
      <c r="AI21" s="45">
        <f ca="1">IF(ISERROR(AI20*Input!$B$32),"",AI20*Input!$B$32)</f>
        <v>14875</v>
      </c>
      <c r="AJ21" s="45">
        <f ca="1">IF(ISERROR(AJ20*Input!$B$32),"",AJ20*Input!$B$32)</f>
        <v>14875</v>
      </c>
      <c r="AK21" s="45">
        <f ca="1">IF(ISERROR(AK20*Input!$B$32),"",AK20*Input!$B$32)</f>
        <v>14875</v>
      </c>
      <c r="AL21" s="45">
        <f ca="1">IF(ISERROR(AL20*Input!$B$32),"",AL20*Input!$B$32)</f>
        <v>14875</v>
      </c>
      <c r="AM21" s="45">
        <f ca="1">IF(ISERROR(AM20*Input!$B$32),"",AM20*Input!$B$32)</f>
        <v>14875</v>
      </c>
      <c r="AN21" s="45">
        <f ca="1">IF(ISERROR(AN20*Input!$B$32),"",AN20*Input!$B$32)</f>
        <v>14875</v>
      </c>
      <c r="AO21" s="45">
        <f ca="1">IF(ISERROR(AO20*Input!$B$32),"",AO20*Input!$B$32)</f>
        <v>14875</v>
      </c>
      <c r="AP21" s="45">
        <f ca="1">IF(ISERROR(AP20*Input!$B$32),"",AP20*Input!$B$32)</f>
        <v>14875</v>
      </c>
      <c r="AQ21" s="45">
        <f ca="1">IF(ISERROR(AQ20*Input!$B$32),"",AQ20*Input!$B$32)</f>
        <v>14875</v>
      </c>
      <c r="AR21" s="45">
        <f ca="1">IF(ISERROR(AR20*Input!$B$32),"",AR20*Input!$B$32)</f>
        <v>14875</v>
      </c>
      <c r="AS21" s="45">
        <f ca="1">IF(ISERROR(AS20*Input!$B$32),"",AS20*Input!$B$32)</f>
        <v>14875</v>
      </c>
      <c r="AT21" s="45">
        <f ca="1">IF(ISERROR(AT20*Input!$B$32),"",AT20*Input!$B$32)</f>
        <v>14875</v>
      </c>
      <c r="AU21" s="45">
        <f ca="1">IF(ISERROR(AU20*Input!$B$32),"",AU20*Input!$B$32)</f>
        <v>14875</v>
      </c>
      <c r="AV21" s="45">
        <f ca="1">IF(ISERROR(AV20*Input!$B$32),"",AV20*Input!$B$32)</f>
        <v>14875</v>
      </c>
      <c r="AW21" s="45">
        <f ca="1">IF(ISERROR(AW20*Input!$B$32),"",AW20*Input!$B$32)</f>
        <v>14875</v>
      </c>
      <c r="AX21" s="45">
        <f ca="1">IF(ISERROR(AX20*Input!$B$32),"",AX20*Input!$B$32)</f>
        <v>14875</v>
      </c>
      <c r="AY21" s="45">
        <f ca="1">IF(ISERROR(AY20*Input!$B$32),"",AY20*Input!$B$32)</f>
        <v>14875</v>
      </c>
      <c r="AZ21" s="45">
        <f ca="1">IF(ISERROR(AZ20*Input!$B$32),"",AZ20*Input!$B$32)</f>
        <v>14875</v>
      </c>
      <c r="BA21" s="45">
        <f ca="1">IF(ISERROR(BA20*Input!$B$32),"",BA20*Input!$B$32)</f>
        <v>14875</v>
      </c>
      <c r="BB21" s="45">
        <f ca="1">IF(ISERROR(BB20*Input!$B$32),"",BB20*Input!$B$32)</f>
        <v>14875</v>
      </c>
      <c r="BC21" s="45">
        <f ca="1">IF(ISERROR(BC20*Input!$B$32),"",BC20*Input!$B$32)</f>
        <v>14875</v>
      </c>
      <c r="BD21" s="45">
        <f ca="1">IF(ISERROR(BD20*Input!$B$32),"",BD20*Input!$B$32)</f>
        <v>14875</v>
      </c>
      <c r="BE21" s="45">
        <f ca="1">IF(ISERROR(BE20*Input!$B$32),"",BE20*Input!$B$32)</f>
        <v>14875</v>
      </c>
      <c r="BF21" s="45">
        <f ca="1">IF(ISERROR(BF20*Input!$B$32),"",BF20*Input!$B$32)</f>
        <v>14875</v>
      </c>
      <c r="BG21" s="45">
        <f ca="1">IF(ISERROR(BG20*Input!$B$32),"",BG20*Input!$B$32)</f>
        <v>14875</v>
      </c>
      <c r="BH21" s="45">
        <f ca="1">IF(ISERROR(BH20*Input!$B$32),"",BH20*Input!$B$32)</f>
        <v>14875</v>
      </c>
      <c r="BI21" s="45">
        <f ca="1">IF(ISERROR(BI20*Input!$B$32),"",BI20*Input!$B$32)</f>
        <v>14875</v>
      </c>
      <c r="BJ21" s="45">
        <f ca="1">IF(ISERROR(BJ20*Input!$B$32),"",BJ20*Input!$B$32)</f>
        <v>14875</v>
      </c>
      <c r="BK21" s="45">
        <f ca="1">IF(ISERROR(BK20*Input!$B$32),"",BK20*Input!$B$32)</f>
        <v>14875</v>
      </c>
      <c r="BL21" s="45">
        <f ca="1">IF(ISERROR(BL20*Input!$B$32),"",BL20*Input!$B$32)</f>
        <v>14875</v>
      </c>
      <c r="BM21" s="45">
        <f ca="1">IF(ISERROR(BM20*Input!$B$32),"",BM20*Input!$B$32)</f>
        <v>14875</v>
      </c>
      <c r="BN21" s="45">
        <f ca="1">IF(ISERROR(BN20*Input!$B$32),"",BN20*Input!$B$32)</f>
        <v>0</v>
      </c>
      <c r="BO21" s="45">
        <f ca="1">IF(ISERROR(BO20*Input!$B$32),"",BO20*Input!$B$32)</f>
        <v>0</v>
      </c>
      <c r="BP21" s="45">
        <f ca="1">IF(ISERROR(BP20*Input!$B$32),"",BP20*Input!$B$32)</f>
        <v>0</v>
      </c>
      <c r="BQ21" s="45">
        <f ca="1">IF(ISERROR(BQ20*Input!$B$32),"",BQ20*Input!$B$32)</f>
        <v>0</v>
      </c>
      <c r="BR21" s="45">
        <f ca="1">IF(ISERROR(BR20*Input!$B$32),"",BR20*Input!$B$32)</f>
        <v>0</v>
      </c>
      <c r="BS21" s="45">
        <f ca="1">IF(ISERROR(BS20*Input!$B$32),"",BS20*Input!$B$32)</f>
        <v>0</v>
      </c>
      <c r="BT21" s="45">
        <f ca="1">IF(ISERROR(BT20*Input!$B$32),"",BT20*Input!$B$32)</f>
        <v>0</v>
      </c>
      <c r="BU21" s="45">
        <f ca="1">IF(ISERROR(BU20*Input!$B$32),"",BU20*Input!$B$32)</f>
        <v>0</v>
      </c>
      <c r="BV21" s="45">
        <f ca="1">IF(ISERROR(BV20*Input!$B$32),"",BV20*Input!$B$32)</f>
        <v>0</v>
      </c>
      <c r="BW21" s="45">
        <f ca="1">IF(ISERROR(BW20*Input!$B$32),"",BW20*Input!$B$32)</f>
        <v>0</v>
      </c>
      <c r="BX21" s="45">
        <f ca="1">IF(ISERROR(BX20*Input!$B$32),"",BX20*Input!$B$32)</f>
        <v>0</v>
      </c>
      <c r="BY21" s="45">
        <f ca="1">IF(ISERROR(BY20*Input!$B$32),"",BY20*Input!$B$32)</f>
        <v>0</v>
      </c>
      <c r="BZ21" s="45">
        <f ca="1">IF(ISERROR(BZ20*Input!$B$32),"",BZ20*Input!$B$32)</f>
        <v>0</v>
      </c>
    </row>
    <row r="22" spans="1:78" s="46" customFormat="1" ht="11.5" x14ac:dyDescent="0.25">
      <c r="B22" s="46" t="s">
        <v>38</v>
      </c>
      <c r="D22" s="23" t="b">
        <f ca="1">IF((MIN(F22:BY22))&gt;=0,TRUE,FALSE)</f>
        <v>1</v>
      </c>
      <c r="F22" s="47">
        <f ca="1">SUM($F$21:F21)</f>
        <v>0</v>
      </c>
      <c r="G22" s="47">
        <f ca="1">SUM($F$21:G21)</f>
        <v>0</v>
      </c>
      <c r="H22" s="47">
        <f ca="1">SUM($F$21:H21)</f>
        <v>0</v>
      </c>
      <c r="I22" s="47">
        <f ca="1">SUM($F$21:I21)</f>
        <v>0</v>
      </c>
      <c r="J22" s="47">
        <f ca="1">SUM($F$21:J21)</f>
        <v>0</v>
      </c>
      <c r="K22" s="47">
        <f ca="1">SUM($F$21:K21)</f>
        <v>0</v>
      </c>
      <c r="L22" s="47">
        <f ca="1">SUM($F$21:L21)</f>
        <v>0</v>
      </c>
      <c r="M22" s="47">
        <f ca="1">SUM($F$21:M21)</f>
        <v>0</v>
      </c>
      <c r="N22" s="47">
        <f ca="1">SUM($F$21:N21)</f>
        <v>0</v>
      </c>
      <c r="O22" s="47">
        <f ca="1">SUM($F$21:O21)</f>
        <v>0</v>
      </c>
      <c r="P22" s="47">
        <f ca="1">SUM($F$21:P21)</f>
        <v>0</v>
      </c>
      <c r="Q22" s="47">
        <f ca="1">SUM($F$21:Q21)</f>
        <v>0</v>
      </c>
      <c r="R22" s="47">
        <f ca="1">SUM($F$21:R21)</f>
        <v>14875</v>
      </c>
      <c r="S22" s="47">
        <f ca="1">SUM($F$21:S21)</f>
        <v>29750</v>
      </c>
      <c r="T22" s="47">
        <f ca="1">SUM($F$21:T21)</f>
        <v>44625</v>
      </c>
      <c r="U22" s="47">
        <f ca="1">SUM($F$21:U21)</f>
        <v>59500</v>
      </c>
      <c r="V22" s="47">
        <f ca="1">SUM($F$21:V21)</f>
        <v>74375</v>
      </c>
      <c r="W22" s="47">
        <f ca="1">SUM($F$21:W21)</f>
        <v>89250</v>
      </c>
      <c r="X22" s="47">
        <f ca="1">SUM($F$21:X21)</f>
        <v>104125</v>
      </c>
      <c r="Y22" s="47">
        <f ca="1">SUM($F$21:Y21)</f>
        <v>119000</v>
      </c>
      <c r="Z22" s="47">
        <f ca="1">SUM($F$21:Z21)</f>
        <v>133875</v>
      </c>
      <c r="AA22" s="47">
        <f ca="1">SUM($F$21:AA21)</f>
        <v>148750</v>
      </c>
      <c r="AB22" s="47">
        <f ca="1">SUM($F$21:AB21)</f>
        <v>163625</v>
      </c>
      <c r="AC22" s="47">
        <f ca="1">SUM($F$21:AC21)</f>
        <v>178500</v>
      </c>
      <c r="AD22" s="47">
        <f ca="1">SUM($F$21:AD21)</f>
        <v>193375</v>
      </c>
      <c r="AE22" s="47">
        <f ca="1">SUM($F$21:AE21)</f>
        <v>208250</v>
      </c>
      <c r="AF22" s="47">
        <f ca="1">SUM($F$21:AF21)</f>
        <v>223125</v>
      </c>
      <c r="AG22" s="47">
        <f ca="1">SUM($F$21:AG21)</f>
        <v>238000</v>
      </c>
      <c r="AH22" s="47">
        <f ca="1">SUM($F$21:AH21)</f>
        <v>252875</v>
      </c>
      <c r="AI22" s="47">
        <f ca="1">SUM($F$21:AI21)</f>
        <v>267750</v>
      </c>
      <c r="AJ22" s="47">
        <f ca="1">SUM($F$21:AJ21)</f>
        <v>282625</v>
      </c>
      <c r="AK22" s="47">
        <f ca="1">SUM($F$21:AK21)</f>
        <v>297500</v>
      </c>
      <c r="AL22" s="47">
        <f ca="1">SUM($F$21:AL21)</f>
        <v>312375</v>
      </c>
      <c r="AM22" s="47">
        <f ca="1">SUM($F$21:AM21)</f>
        <v>327250</v>
      </c>
      <c r="AN22" s="47">
        <f ca="1">SUM($F$21:AN21)</f>
        <v>342125</v>
      </c>
      <c r="AO22" s="47">
        <f ca="1">SUM($F$21:AO21)</f>
        <v>357000</v>
      </c>
      <c r="AP22" s="47">
        <f ca="1">SUM($F$21:AP21)</f>
        <v>371875</v>
      </c>
      <c r="AQ22" s="47">
        <f ca="1">SUM($F$21:AQ21)</f>
        <v>386750</v>
      </c>
      <c r="AR22" s="47">
        <f ca="1">SUM($F$21:AR21)</f>
        <v>401625</v>
      </c>
      <c r="AS22" s="47">
        <f ca="1">SUM($F$21:AS21)</f>
        <v>416500</v>
      </c>
      <c r="AT22" s="47">
        <f ca="1">SUM($F$21:AT21)</f>
        <v>431375</v>
      </c>
      <c r="AU22" s="47">
        <f ca="1">SUM($F$21:AU21)</f>
        <v>446250</v>
      </c>
      <c r="AV22" s="47">
        <f ca="1">SUM($F$21:AV21)</f>
        <v>461125</v>
      </c>
      <c r="AW22" s="47">
        <f ca="1">SUM($F$21:AW21)</f>
        <v>476000</v>
      </c>
      <c r="AX22" s="47">
        <f ca="1">SUM($F$21:AX21)</f>
        <v>490875</v>
      </c>
      <c r="AY22" s="47">
        <f ca="1">SUM($F$21:AY21)</f>
        <v>505750</v>
      </c>
      <c r="AZ22" s="47">
        <f ca="1">SUM($F$21:AZ21)</f>
        <v>520625</v>
      </c>
      <c r="BA22" s="47">
        <f ca="1">SUM($F$21:BA21)</f>
        <v>535500</v>
      </c>
      <c r="BB22" s="47">
        <f ca="1">SUM($F$21:BB21)</f>
        <v>550375</v>
      </c>
      <c r="BC22" s="47">
        <f ca="1">SUM($F$21:BC21)</f>
        <v>565250</v>
      </c>
      <c r="BD22" s="47">
        <f ca="1">SUM($F$21:BD21)</f>
        <v>580125</v>
      </c>
      <c r="BE22" s="47">
        <f ca="1">SUM($F$21:BE21)</f>
        <v>595000</v>
      </c>
      <c r="BF22" s="47">
        <f ca="1">SUM($F$21:BF21)</f>
        <v>609875</v>
      </c>
      <c r="BG22" s="47">
        <f ca="1">SUM($F$21:BG21)</f>
        <v>624750</v>
      </c>
      <c r="BH22" s="47">
        <f ca="1">SUM($F$21:BH21)</f>
        <v>639625</v>
      </c>
      <c r="BI22" s="47">
        <f ca="1">SUM($F$21:BI21)</f>
        <v>654500</v>
      </c>
      <c r="BJ22" s="47">
        <f ca="1">SUM($F$21:BJ21)</f>
        <v>669375</v>
      </c>
      <c r="BK22" s="47">
        <f ca="1">SUM($F$21:BK21)</f>
        <v>684250</v>
      </c>
      <c r="BL22" s="47">
        <f ca="1">SUM($F$21:BL21)</f>
        <v>699125</v>
      </c>
      <c r="BM22" s="47">
        <f ca="1">SUM($F$21:BM21)</f>
        <v>714000</v>
      </c>
      <c r="BN22" s="47">
        <f ca="1">SUM($F$21:BN21)</f>
        <v>714000</v>
      </c>
      <c r="BO22" s="47">
        <f ca="1">SUM($F$21:BO21)</f>
        <v>714000</v>
      </c>
      <c r="BP22" s="47">
        <f ca="1">SUM($F$21:BP21)</f>
        <v>714000</v>
      </c>
      <c r="BQ22" s="47">
        <f ca="1">SUM($F$21:BQ21)</f>
        <v>714000</v>
      </c>
      <c r="BR22" s="47">
        <f ca="1">SUM($F$21:BR21)</f>
        <v>714000</v>
      </c>
      <c r="BS22" s="47">
        <f ca="1">SUM($F$21:BS21)</f>
        <v>714000</v>
      </c>
      <c r="BT22" s="47">
        <f ca="1">SUM($F$21:BT21)</f>
        <v>714000</v>
      </c>
      <c r="BU22" s="47">
        <f ca="1">SUM($F$21:BU21)</f>
        <v>714000</v>
      </c>
      <c r="BV22" s="47">
        <f ca="1">SUM($F$21:BV21)</f>
        <v>714000</v>
      </c>
      <c r="BW22" s="47">
        <f ca="1">SUM($F$21:BW21)</f>
        <v>714000</v>
      </c>
      <c r="BX22" s="47">
        <f ca="1">SUM($F$21:BX21)</f>
        <v>714000</v>
      </c>
      <c r="BY22" s="47">
        <f ca="1">SUM($F$21:BY21)</f>
        <v>714000</v>
      </c>
      <c r="BZ22" s="47">
        <f ca="1">SUM($F$21:BZ21)</f>
        <v>714000</v>
      </c>
    </row>
    <row r="24" spans="1:78" s="23" customFormat="1" ht="11.5" x14ac:dyDescent="0.25">
      <c r="A24" s="23" t="s">
        <v>39</v>
      </c>
    </row>
    <row r="25" spans="1:78" x14ac:dyDescent="0.35">
      <c r="B25" s="10" t="s">
        <v>96</v>
      </c>
      <c r="F25" s="127" t="str">
        <f ca="1">IF(ISTEXT(OFFSET(F13,0,-Input!$I$29))=TRUE,"",IF(OFFSET(F13,0,-Input!$I$29)=TRUE,"",IF(OFFSET(F13,0,-Input!$I$29)=FALSE,"",IF(OFFSET(F13,0,-Input!$I$29)&gt;=0,OFFSET(F13,0,-Input!$I$29)*Input!$C$30,""))))</f>
        <v/>
      </c>
      <c r="G25" s="127" t="str">
        <f ca="1">IF(ISTEXT(OFFSET(G13,0,-Input!$I$29))=TRUE,"",IF(OFFSET(G13,0,-Input!$I$29)=TRUE,"",IF(OFFSET(G13,0,-Input!$I$29)=FALSE,"",IF(OFFSET(G13,0,-Input!$I$29)&gt;=0,OFFSET(G13,0,-Input!$I$29)*Input!$C$30,""))))</f>
        <v/>
      </c>
      <c r="H25" s="127" t="str">
        <f ca="1">IF(ISTEXT(OFFSET(H13,0,-Input!$I$29))=TRUE,"",IF(OFFSET(H13,0,-Input!$I$29)=TRUE,"",IF(OFFSET(H13,0,-Input!$I$29)=FALSE,"",IF(OFFSET(H13,0,-Input!$I$29)&gt;=0,OFFSET(H13,0,-Input!$I$29)*Input!$C$30,""))))</f>
        <v/>
      </c>
      <c r="I25" s="127" t="str">
        <f ca="1">IF(ISTEXT(OFFSET(I13,0,-Input!$I$29))=TRUE,"",IF(OFFSET(I13,0,-Input!$I$29)=TRUE,"",IF(OFFSET(I13,0,-Input!$I$29)=FALSE,"",IF(OFFSET(I13,0,-Input!$I$29)&gt;=0,OFFSET(I13,0,-Input!$I$29)*Input!$C$30,""))))</f>
        <v/>
      </c>
      <c r="J25" s="127" t="str">
        <f ca="1">IF(ISTEXT(OFFSET(J13,0,-Input!$I$29))=TRUE,"",IF(OFFSET(J13,0,-Input!$I$29)=TRUE,"",IF(OFFSET(J13,0,-Input!$I$29)=FALSE,"",IF(OFFSET(J13,0,-Input!$I$29)&gt;=0,OFFSET(J13,0,-Input!$I$29)*Input!$C$30,""))))</f>
        <v/>
      </c>
      <c r="K25" s="127" t="str">
        <f ca="1">IF(ISTEXT(OFFSET(K13,0,-Input!$I$29))=TRUE,"",IF(OFFSET(K13,0,-Input!$I$29)=TRUE,"",IF(OFFSET(K13,0,-Input!$I$29)=FALSE,"",IF(OFFSET(K13,0,-Input!$I$29)&gt;=0,OFFSET(K13,0,-Input!$I$29)*Input!$C$30,""))))</f>
        <v/>
      </c>
      <c r="L25" s="127" t="str">
        <f ca="1">IF(ISTEXT(OFFSET(L13,0,-Input!$I$29))=TRUE,"",IF(OFFSET(L13,0,-Input!$I$29)=TRUE,"",IF(OFFSET(L13,0,-Input!$I$29)=FALSE,"",IF(OFFSET(L13,0,-Input!$I$29)&gt;=0,OFFSET(L13,0,-Input!$I$29)*Input!$C$30,""))))</f>
        <v/>
      </c>
      <c r="M25" s="127" t="str">
        <f ca="1">IF(ISTEXT(OFFSET(M13,0,-Input!$I$29))=TRUE,"",IF(OFFSET(M13,0,-Input!$I$29)=TRUE,"",IF(OFFSET(M13,0,-Input!$I$29)=FALSE,"",IF(OFFSET(M13,0,-Input!$I$29)&gt;=0,OFFSET(M13,0,-Input!$I$29)*Input!$C$30,""))))</f>
        <v/>
      </c>
      <c r="N25" s="127" t="str">
        <f ca="1">IF(ISTEXT(OFFSET(N13,0,-Input!$I$29))=TRUE,"",IF(OFFSET(N13,0,-Input!$I$29)=TRUE,"",IF(OFFSET(N13,0,-Input!$I$29)=FALSE,"",IF(OFFSET(N13,0,-Input!$I$29)&gt;=0,OFFSET(N13,0,-Input!$I$29)*Input!$C$30,""))))</f>
        <v/>
      </c>
      <c r="O25" s="127" t="str">
        <f ca="1">IF(ISTEXT(OFFSET(O13,0,-Input!$I$29))=TRUE,"",IF(OFFSET(O13,0,-Input!$I$29)=TRUE,"",IF(OFFSET(O13,0,-Input!$I$29)=FALSE,"",IF(OFFSET(O13,0,-Input!$I$29)&gt;=0,OFFSET(O13,0,-Input!$I$29)*Input!$C$30,""))))</f>
        <v/>
      </c>
      <c r="P25" s="127" t="str">
        <f ca="1">IF(ISTEXT(OFFSET(P13,0,-Input!$I$29))=TRUE,"",IF(OFFSET(P13,0,-Input!$I$29)=TRUE,"",IF(OFFSET(P13,0,-Input!$I$29)=FALSE,"",IF(OFFSET(P13,0,-Input!$I$29)&gt;=0,OFFSET(P13,0,-Input!$I$29)*Input!$C$30,""))))</f>
        <v/>
      </c>
      <c r="Q25" s="127" t="str">
        <f ca="1">IF(ISTEXT(OFFSET(Q13,0,-Input!$I$29))=TRUE,"",IF(OFFSET(Q13,0,-Input!$I$29)=TRUE,"",IF(OFFSET(Q13,0,-Input!$I$29)=FALSE,"",IF(OFFSET(Q13,0,-Input!$I$29)&gt;=0,OFFSET(Q13,0,-Input!$I$29)*Input!$C$30,""))))</f>
        <v/>
      </c>
      <c r="R25" s="127">
        <f ca="1">IF(ISTEXT(OFFSET(R13,0,-Input!$I$29))=TRUE,"",IF(OFFSET(R13,0,-Input!$I$29)=TRUE,"",IF(OFFSET(R13,0,-Input!$I$29)=FALSE,"",IF(OFFSET(R13,0,-Input!$I$29)&gt;=0,OFFSET(R13,0,-Input!$I$29)*Input!$C$30,""))))</f>
        <v>5.833333333333333</v>
      </c>
      <c r="S25" s="127">
        <f ca="1">IF(ISTEXT(OFFSET(S13,0,-Input!$I$29))=TRUE,"",IF(OFFSET(S13,0,-Input!$I$29)=TRUE,"",IF(OFFSET(S13,0,-Input!$I$29)=FALSE,"",IF(OFFSET(S13,0,-Input!$I$29)&gt;=0,OFFSET(S13,0,-Input!$I$29)*Input!$C$30,""))))</f>
        <v>5.833333333333333</v>
      </c>
      <c r="T25" s="127">
        <f ca="1">IF(ISTEXT(OFFSET(T13,0,-Input!$I$29))=TRUE,"",IF(OFFSET(T13,0,-Input!$I$29)=TRUE,"",IF(OFFSET(T13,0,-Input!$I$29)=FALSE,"",IF(OFFSET(T13,0,-Input!$I$29)&gt;=0,OFFSET(T13,0,-Input!$I$29)*Input!$C$30,""))))</f>
        <v>5.833333333333333</v>
      </c>
      <c r="U25" s="127">
        <f ca="1">IF(ISTEXT(OFFSET(U13,0,-Input!$I$29))=TRUE,"",IF(OFFSET(U13,0,-Input!$I$29)=TRUE,"",IF(OFFSET(U13,0,-Input!$I$29)=FALSE,"",IF(OFFSET(U13,0,-Input!$I$29)&gt;=0,OFFSET(U13,0,-Input!$I$29)*Input!$C$30,""))))</f>
        <v>5.833333333333333</v>
      </c>
      <c r="V25" s="127">
        <f ca="1">IF(ISTEXT(OFFSET(V13,0,-Input!$I$29))=TRUE,"",IF(OFFSET(V13,0,-Input!$I$29)=TRUE,"",IF(OFFSET(V13,0,-Input!$I$29)=FALSE,"",IF(OFFSET(V13,0,-Input!$I$29)&gt;=0,OFFSET(V13,0,-Input!$I$29)*Input!$C$30,""))))</f>
        <v>5.833333333333333</v>
      </c>
      <c r="W25" s="127">
        <f ca="1">IF(ISTEXT(OFFSET(W13,0,-Input!$I$29))=TRUE,"",IF(OFFSET(W13,0,-Input!$I$29)=TRUE,"",IF(OFFSET(W13,0,-Input!$I$29)=FALSE,"",IF(OFFSET(W13,0,-Input!$I$29)&gt;=0,OFFSET(W13,0,-Input!$I$29)*Input!$C$30,""))))</f>
        <v>5.833333333333333</v>
      </c>
      <c r="X25" s="127">
        <f ca="1">IF(ISTEXT(OFFSET(X13,0,-Input!$I$29))=TRUE,"",IF(OFFSET(X13,0,-Input!$I$29)=TRUE,"",IF(OFFSET(X13,0,-Input!$I$29)=FALSE,"",IF(OFFSET(X13,0,-Input!$I$29)&gt;=0,OFFSET(X13,0,-Input!$I$29)*Input!$C$30,""))))</f>
        <v>5.833333333333333</v>
      </c>
      <c r="Y25" s="127">
        <f ca="1">IF(ISTEXT(OFFSET(Y13,0,-Input!$I$29))=TRUE,"",IF(OFFSET(Y13,0,-Input!$I$29)=TRUE,"",IF(OFFSET(Y13,0,-Input!$I$29)=FALSE,"",IF(OFFSET(Y13,0,-Input!$I$29)&gt;=0,OFFSET(Y13,0,-Input!$I$29)*Input!$C$30,""))))</f>
        <v>5.833333333333333</v>
      </c>
      <c r="Z25" s="127">
        <f ca="1">IF(ISTEXT(OFFSET(Z13,0,-Input!$I$29))=TRUE,"",IF(OFFSET(Z13,0,-Input!$I$29)=TRUE,"",IF(OFFSET(Z13,0,-Input!$I$29)=FALSE,"",IF(OFFSET(Z13,0,-Input!$I$29)&gt;=0,OFFSET(Z13,0,-Input!$I$29)*Input!$C$30,""))))</f>
        <v>5.833333333333333</v>
      </c>
      <c r="AA25" s="127">
        <f ca="1">IF(ISTEXT(OFFSET(AA13,0,-Input!$I$29))=TRUE,"",IF(OFFSET(AA13,0,-Input!$I$29)=TRUE,"",IF(OFFSET(AA13,0,-Input!$I$29)=FALSE,"",IF(OFFSET(AA13,0,-Input!$I$29)&gt;=0,OFFSET(AA13,0,-Input!$I$29)*Input!$C$30,""))))</f>
        <v>5.833333333333333</v>
      </c>
      <c r="AB25" s="127">
        <f ca="1">IF(ISTEXT(OFFSET(AB13,0,-Input!$I$29))=TRUE,"",IF(OFFSET(AB13,0,-Input!$I$29)=TRUE,"",IF(OFFSET(AB13,0,-Input!$I$29)=FALSE,"",IF(OFFSET(AB13,0,-Input!$I$29)&gt;=0,OFFSET(AB13,0,-Input!$I$29)*Input!$C$30,""))))</f>
        <v>5.833333333333333</v>
      </c>
      <c r="AC25" s="127">
        <f ca="1">IF(ISTEXT(OFFSET(AC13,0,-Input!$I$29))=TRUE,"",IF(OFFSET(AC13,0,-Input!$I$29)=TRUE,"",IF(OFFSET(AC13,0,-Input!$I$29)=FALSE,"",IF(OFFSET(AC13,0,-Input!$I$29)&gt;=0,OFFSET(AC13,0,-Input!$I$29)*Input!$C$30,""))))</f>
        <v>5.833333333333333</v>
      </c>
      <c r="AD25" s="127">
        <f ca="1">IF(ISTEXT(OFFSET(AD13,0,-Input!$I$29))=TRUE,"",IF(OFFSET(AD13,0,-Input!$I$29)=TRUE,"",IF(OFFSET(AD13,0,-Input!$I$29)=FALSE,"",IF(OFFSET(AD13,0,-Input!$I$29)&gt;=0,OFFSET(AD13,0,-Input!$I$29)*Input!$C$30,""))))</f>
        <v>5.833333333333333</v>
      </c>
      <c r="AE25" s="127">
        <f ca="1">IF(ISTEXT(OFFSET(AE13,0,-Input!$I$29))=TRUE,"",IF(OFFSET(AE13,0,-Input!$I$29)=TRUE,"",IF(OFFSET(AE13,0,-Input!$I$29)=FALSE,"",IF(OFFSET(AE13,0,-Input!$I$29)&gt;=0,OFFSET(AE13,0,-Input!$I$29)*Input!$C$30,""))))</f>
        <v>5.833333333333333</v>
      </c>
      <c r="AF25" s="127">
        <f ca="1">IF(ISTEXT(OFFSET(AF13,0,-Input!$I$29))=TRUE,"",IF(OFFSET(AF13,0,-Input!$I$29)=TRUE,"",IF(OFFSET(AF13,0,-Input!$I$29)=FALSE,"",IF(OFFSET(AF13,0,-Input!$I$29)&gt;=0,OFFSET(AF13,0,-Input!$I$29)*Input!$C$30,""))))</f>
        <v>5.833333333333333</v>
      </c>
      <c r="AG25" s="127">
        <f ca="1">IF(ISTEXT(OFFSET(AG13,0,-Input!$I$29))=TRUE,"",IF(OFFSET(AG13,0,-Input!$I$29)=TRUE,"",IF(OFFSET(AG13,0,-Input!$I$29)=FALSE,"",IF(OFFSET(AG13,0,-Input!$I$29)&gt;=0,OFFSET(AG13,0,-Input!$I$29)*Input!$C$30,""))))</f>
        <v>5.833333333333333</v>
      </c>
      <c r="AH25" s="127">
        <f ca="1">IF(ISTEXT(OFFSET(AH13,0,-Input!$I$29))=TRUE,"",IF(OFFSET(AH13,0,-Input!$I$29)=TRUE,"",IF(OFFSET(AH13,0,-Input!$I$29)=FALSE,"",IF(OFFSET(AH13,0,-Input!$I$29)&gt;=0,OFFSET(AH13,0,-Input!$I$29)*Input!$C$30,""))))</f>
        <v>5.833333333333333</v>
      </c>
      <c r="AI25" s="127">
        <f ca="1">IF(ISTEXT(OFFSET(AI13,0,-Input!$I$29))=TRUE,"",IF(OFFSET(AI13,0,-Input!$I$29)=TRUE,"",IF(OFFSET(AI13,0,-Input!$I$29)=FALSE,"",IF(OFFSET(AI13,0,-Input!$I$29)&gt;=0,OFFSET(AI13,0,-Input!$I$29)*Input!$C$30,""))))</f>
        <v>5.833333333333333</v>
      </c>
      <c r="AJ25" s="127">
        <f ca="1">IF(ISTEXT(OFFSET(AJ13,0,-Input!$I$29))=TRUE,"",IF(OFFSET(AJ13,0,-Input!$I$29)=TRUE,"",IF(OFFSET(AJ13,0,-Input!$I$29)=FALSE,"",IF(OFFSET(AJ13,0,-Input!$I$29)&gt;=0,OFFSET(AJ13,0,-Input!$I$29)*Input!$C$30,""))))</f>
        <v>5.833333333333333</v>
      </c>
      <c r="AK25" s="127">
        <f ca="1">IF(ISTEXT(OFFSET(AK13,0,-Input!$I$29))=TRUE,"",IF(OFFSET(AK13,0,-Input!$I$29)=TRUE,"",IF(OFFSET(AK13,0,-Input!$I$29)=FALSE,"",IF(OFFSET(AK13,0,-Input!$I$29)&gt;=0,OFFSET(AK13,0,-Input!$I$29)*Input!$C$30,""))))</f>
        <v>5.833333333333333</v>
      </c>
      <c r="AL25" s="127">
        <f ca="1">IF(ISTEXT(OFFSET(AL13,0,-Input!$I$29))=TRUE,"",IF(OFFSET(AL13,0,-Input!$I$29)=TRUE,"",IF(OFFSET(AL13,0,-Input!$I$29)=FALSE,"",IF(OFFSET(AL13,0,-Input!$I$29)&gt;=0,OFFSET(AL13,0,-Input!$I$29)*Input!$C$30,""))))</f>
        <v>5.833333333333333</v>
      </c>
      <c r="AM25" s="127">
        <f ca="1">IF(ISTEXT(OFFSET(AM13,0,-Input!$I$29))=TRUE,"",IF(OFFSET(AM13,0,-Input!$I$29)=TRUE,"",IF(OFFSET(AM13,0,-Input!$I$29)=FALSE,"",IF(OFFSET(AM13,0,-Input!$I$29)&gt;=0,OFFSET(AM13,0,-Input!$I$29)*Input!$C$30,""))))</f>
        <v>5.833333333333333</v>
      </c>
      <c r="AN25" s="127">
        <f ca="1">IF(ISTEXT(OFFSET(AN13,0,-Input!$I$29))=TRUE,"",IF(OFFSET(AN13,0,-Input!$I$29)=TRUE,"",IF(OFFSET(AN13,0,-Input!$I$29)=FALSE,"",IF(OFFSET(AN13,0,-Input!$I$29)&gt;=0,OFFSET(AN13,0,-Input!$I$29)*Input!$C$30,""))))</f>
        <v>5.833333333333333</v>
      </c>
      <c r="AO25" s="127">
        <f ca="1">IF(ISTEXT(OFFSET(AO13,0,-Input!$I$29))=TRUE,"",IF(OFFSET(AO13,0,-Input!$I$29)=TRUE,"",IF(OFFSET(AO13,0,-Input!$I$29)=FALSE,"",IF(OFFSET(AO13,0,-Input!$I$29)&gt;=0,OFFSET(AO13,0,-Input!$I$29)*Input!$C$30,""))))</f>
        <v>5.833333333333333</v>
      </c>
      <c r="AP25" s="127">
        <f ca="1">IF(ISTEXT(OFFSET(AP13,0,-Input!$I$29))=TRUE,"",IF(OFFSET(AP13,0,-Input!$I$29)=TRUE,"",IF(OFFSET(AP13,0,-Input!$I$29)=FALSE,"",IF(OFFSET(AP13,0,-Input!$I$29)&gt;=0,OFFSET(AP13,0,-Input!$I$29)*Input!$C$30,""))))</f>
        <v>5.833333333333333</v>
      </c>
      <c r="AQ25" s="127">
        <f ca="1">IF(ISTEXT(OFFSET(AQ13,0,-Input!$I$29))=TRUE,"",IF(OFFSET(AQ13,0,-Input!$I$29)=TRUE,"",IF(OFFSET(AQ13,0,-Input!$I$29)=FALSE,"",IF(OFFSET(AQ13,0,-Input!$I$29)&gt;=0,OFFSET(AQ13,0,-Input!$I$29)*Input!$C$30,""))))</f>
        <v>5.833333333333333</v>
      </c>
      <c r="AR25" s="127">
        <f ca="1">IF(ISTEXT(OFFSET(AR13,0,-Input!$I$29))=TRUE,"",IF(OFFSET(AR13,0,-Input!$I$29)=TRUE,"",IF(OFFSET(AR13,0,-Input!$I$29)=FALSE,"",IF(OFFSET(AR13,0,-Input!$I$29)&gt;=0,OFFSET(AR13,0,-Input!$I$29)*Input!$C$30,""))))</f>
        <v>5.833333333333333</v>
      </c>
      <c r="AS25" s="127">
        <f ca="1">IF(ISTEXT(OFFSET(AS13,0,-Input!$I$29))=TRUE,"",IF(OFFSET(AS13,0,-Input!$I$29)=TRUE,"",IF(OFFSET(AS13,0,-Input!$I$29)=FALSE,"",IF(OFFSET(AS13,0,-Input!$I$29)&gt;=0,OFFSET(AS13,0,-Input!$I$29)*Input!$C$30,""))))</f>
        <v>5.833333333333333</v>
      </c>
      <c r="AT25" s="127">
        <f ca="1">IF(ISTEXT(OFFSET(AT13,0,-Input!$I$29))=TRUE,"",IF(OFFSET(AT13,0,-Input!$I$29)=TRUE,"",IF(OFFSET(AT13,0,-Input!$I$29)=FALSE,"",IF(OFFSET(AT13,0,-Input!$I$29)&gt;=0,OFFSET(AT13,0,-Input!$I$29)*Input!$C$30,""))))</f>
        <v>5.833333333333333</v>
      </c>
      <c r="AU25" s="127">
        <f ca="1">IF(ISTEXT(OFFSET(AU13,0,-Input!$I$29))=TRUE,"",IF(OFFSET(AU13,0,-Input!$I$29)=TRUE,"",IF(OFFSET(AU13,0,-Input!$I$29)=FALSE,"",IF(OFFSET(AU13,0,-Input!$I$29)&gt;=0,OFFSET(AU13,0,-Input!$I$29)*Input!$C$30,""))))</f>
        <v>5.833333333333333</v>
      </c>
      <c r="AV25" s="127">
        <f ca="1">IF(ISTEXT(OFFSET(AV13,0,-Input!$I$29))=TRUE,"",IF(OFFSET(AV13,0,-Input!$I$29)=TRUE,"",IF(OFFSET(AV13,0,-Input!$I$29)=FALSE,"",IF(OFFSET(AV13,0,-Input!$I$29)&gt;=0,OFFSET(AV13,0,-Input!$I$29)*Input!$C$30,""))))</f>
        <v>5.833333333333333</v>
      </c>
      <c r="AW25" s="127">
        <f ca="1">IF(ISTEXT(OFFSET(AW13,0,-Input!$I$29))=TRUE,"",IF(OFFSET(AW13,0,-Input!$I$29)=TRUE,"",IF(OFFSET(AW13,0,-Input!$I$29)=FALSE,"",IF(OFFSET(AW13,0,-Input!$I$29)&gt;=0,OFFSET(AW13,0,-Input!$I$29)*Input!$C$30,""))))</f>
        <v>5.833333333333333</v>
      </c>
      <c r="AX25" s="127">
        <f ca="1">IF(ISTEXT(OFFSET(AX13,0,-Input!$I$29))=TRUE,"",IF(OFFSET(AX13,0,-Input!$I$29)=TRUE,"",IF(OFFSET(AX13,0,-Input!$I$29)=FALSE,"",IF(OFFSET(AX13,0,-Input!$I$29)&gt;=0,OFFSET(AX13,0,-Input!$I$29)*Input!$C$30,""))))</f>
        <v>5.833333333333333</v>
      </c>
      <c r="AY25" s="127">
        <f ca="1">IF(ISTEXT(OFFSET(AY13,0,-Input!$I$29))=TRUE,"",IF(OFFSET(AY13,0,-Input!$I$29)=TRUE,"",IF(OFFSET(AY13,0,-Input!$I$29)=FALSE,"",IF(OFFSET(AY13,0,-Input!$I$29)&gt;=0,OFFSET(AY13,0,-Input!$I$29)*Input!$C$30,""))))</f>
        <v>5.833333333333333</v>
      </c>
      <c r="AZ25" s="127">
        <f ca="1">IF(ISTEXT(OFFSET(AZ13,0,-Input!$I$29))=TRUE,"",IF(OFFSET(AZ13,0,-Input!$I$29)=TRUE,"",IF(OFFSET(AZ13,0,-Input!$I$29)=FALSE,"",IF(OFFSET(AZ13,0,-Input!$I$29)&gt;=0,OFFSET(AZ13,0,-Input!$I$29)*Input!$C$30,""))))</f>
        <v>5.833333333333333</v>
      </c>
      <c r="BA25" s="127">
        <f ca="1">IF(ISTEXT(OFFSET(BA13,0,-Input!$I$29))=TRUE,"",IF(OFFSET(BA13,0,-Input!$I$29)=TRUE,"",IF(OFFSET(BA13,0,-Input!$I$29)=FALSE,"",IF(OFFSET(BA13,0,-Input!$I$29)&gt;=0,OFFSET(BA13,0,-Input!$I$29)*Input!$C$30,""))))</f>
        <v>5.833333333333333</v>
      </c>
      <c r="BB25" s="127">
        <f ca="1">IF(ISTEXT(OFFSET(BB13,0,-Input!$I$29))=TRUE,"",IF(OFFSET(BB13,0,-Input!$I$29)=TRUE,"",IF(OFFSET(BB13,0,-Input!$I$29)=FALSE,"",IF(OFFSET(BB13,0,-Input!$I$29)&gt;=0,OFFSET(BB13,0,-Input!$I$29)*Input!$C$30,""))))</f>
        <v>5.833333333333333</v>
      </c>
      <c r="BC25" s="127">
        <f ca="1">IF(ISTEXT(OFFSET(BC13,0,-Input!$I$29))=TRUE,"",IF(OFFSET(BC13,0,-Input!$I$29)=TRUE,"",IF(OFFSET(BC13,0,-Input!$I$29)=FALSE,"",IF(OFFSET(BC13,0,-Input!$I$29)&gt;=0,OFFSET(BC13,0,-Input!$I$29)*Input!$C$30,""))))</f>
        <v>5.833333333333333</v>
      </c>
      <c r="BD25" s="127">
        <f ca="1">IF(ISTEXT(OFFSET(BD13,0,-Input!$I$29))=TRUE,"",IF(OFFSET(BD13,0,-Input!$I$29)=TRUE,"",IF(OFFSET(BD13,0,-Input!$I$29)=FALSE,"",IF(OFFSET(BD13,0,-Input!$I$29)&gt;=0,OFFSET(BD13,0,-Input!$I$29)*Input!$C$30,""))))</f>
        <v>5.833333333333333</v>
      </c>
      <c r="BE25" s="127">
        <f ca="1">IF(ISTEXT(OFFSET(BE13,0,-Input!$I$29))=TRUE,"",IF(OFFSET(BE13,0,-Input!$I$29)=TRUE,"",IF(OFFSET(BE13,0,-Input!$I$29)=FALSE,"",IF(OFFSET(BE13,0,-Input!$I$29)&gt;=0,OFFSET(BE13,0,-Input!$I$29)*Input!$C$30,""))))</f>
        <v>5.833333333333333</v>
      </c>
      <c r="BF25" s="127">
        <f ca="1">IF(ISTEXT(OFFSET(BF13,0,-Input!$I$29))=TRUE,"",IF(OFFSET(BF13,0,-Input!$I$29)=TRUE,"",IF(OFFSET(BF13,0,-Input!$I$29)=FALSE,"",IF(OFFSET(BF13,0,-Input!$I$29)&gt;=0,OFFSET(BF13,0,-Input!$I$29)*Input!$C$30,""))))</f>
        <v>5.833333333333333</v>
      </c>
      <c r="BG25" s="127">
        <f ca="1">IF(ISTEXT(OFFSET(BG13,0,-Input!$I$29))=TRUE,"",IF(OFFSET(BG13,0,-Input!$I$29)=TRUE,"",IF(OFFSET(BG13,0,-Input!$I$29)=FALSE,"",IF(OFFSET(BG13,0,-Input!$I$29)&gt;=0,OFFSET(BG13,0,-Input!$I$29)*Input!$C$30,""))))</f>
        <v>5.833333333333333</v>
      </c>
      <c r="BH25" s="127">
        <f ca="1">IF(ISTEXT(OFFSET(BH13,0,-Input!$I$29))=TRUE,"",IF(OFFSET(BH13,0,-Input!$I$29)=TRUE,"",IF(OFFSET(BH13,0,-Input!$I$29)=FALSE,"",IF(OFFSET(BH13,0,-Input!$I$29)&gt;=0,OFFSET(BH13,0,-Input!$I$29)*Input!$C$30,""))))</f>
        <v>5.833333333333333</v>
      </c>
      <c r="BI25" s="127">
        <f ca="1">IF(ISTEXT(OFFSET(BI13,0,-Input!$I$29))=TRUE,"",IF(OFFSET(BI13,0,-Input!$I$29)=TRUE,"",IF(OFFSET(BI13,0,-Input!$I$29)=FALSE,"",IF(OFFSET(BI13,0,-Input!$I$29)&gt;=0,OFFSET(BI13,0,-Input!$I$29)*Input!$C$30,""))))</f>
        <v>5.833333333333333</v>
      </c>
      <c r="BJ25" s="127">
        <f ca="1">IF(ISTEXT(OFFSET(BJ13,0,-Input!$I$29))=TRUE,"",IF(OFFSET(BJ13,0,-Input!$I$29)=TRUE,"",IF(OFFSET(BJ13,0,-Input!$I$29)=FALSE,"",IF(OFFSET(BJ13,0,-Input!$I$29)&gt;=0,OFFSET(BJ13,0,-Input!$I$29)*Input!$C$30,""))))</f>
        <v>5.833333333333333</v>
      </c>
      <c r="BK25" s="127">
        <f ca="1">IF(ISTEXT(OFFSET(BK13,0,-Input!$I$29))=TRUE,"",IF(OFFSET(BK13,0,-Input!$I$29)=TRUE,"",IF(OFFSET(BK13,0,-Input!$I$29)=FALSE,"",IF(OFFSET(BK13,0,-Input!$I$29)&gt;=0,OFFSET(BK13,0,-Input!$I$29)*Input!$C$30,""))))</f>
        <v>5.833333333333333</v>
      </c>
      <c r="BL25" s="127">
        <f ca="1">IF(ISTEXT(OFFSET(BL13,0,-Input!$I$29))=TRUE,"",IF(OFFSET(BL13,0,-Input!$I$29)=TRUE,"",IF(OFFSET(BL13,0,-Input!$I$29)=FALSE,"",IF(OFFSET(BL13,0,-Input!$I$29)&gt;=0,OFFSET(BL13,0,-Input!$I$29)*Input!$C$30,""))))</f>
        <v>5.833333333333333</v>
      </c>
      <c r="BM25" s="127">
        <f ca="1">IF(ISTEXT(OFFSET(BM13,0,-Input!$I$29))=TRUE,"",IF(OFFSET(BM13,0,-Input!$I$29)=TRUE,"",IF(OFFSET(BM13,0,-Input!$I$29)=FALSE,"",IF(OFFSET(BM13,0,-Input!$I$29)&gt;=0,OFFSET(BM13,0,-Input!$I$29)*Input!$C$30,""))))</f>
        <v>5.833333333333333</v>
      </c>
      <c r="BN25" s="127">
        <f ca="1">IF(ISTEXT(OFFSET(BN13,0,-Input!$I$29))=TRUE,"",IF(OFFSET(BN13,0,-Input!$I$29)=TRUE,"",IF(OFFSET(BN13,0,-Input!$I$29)=FALSE,"",IF(OFFSET(BN13,0,-Input!$I$29)&gt;=0,OFFSET(BN13,0,-Input!$I$29)*Input!$C$30,""))))</f>
        <v>0</v>
      </c>
      <c r="BO25" s="127">
        <f ca="1">IF(ISTEXT(OFFSET(BO13,0,-Input!$I$29))=TRUE,"",IF(OFFSET(BO13,0,-Input!$I$29)=TRUE,"",IF(OFFSET(BO13,0,-Input!$I$29)=FALSE,"",IF(OFFSET(BO13,0,-Input!$I$29)&gt;=0,OFFSET(BO13,0,-Input!$I$29)*Input!$C$30,""))))</f>
        <v>0</v>
      </c>
      <c r="BP25" s="127">
        <f ca="1">IF(ISTEXT(OFFSET(BP13,0,-Input!$I$29))=TRUE,"",IF(OFFSET(BP13,0,-Input!$I$29)=TRUE,"",IF(OFFSET(BP13,0,-Input!$I$29)=FALSE,"",IF(OFFSET(BP13,0,-Input!$I$29)&gt;=0,OFFSET(BP13,0,-Input!$I$29)*Input!$C$30,""))))</f>
        <v>0</v>
      </c>
      <c r="BQ25" s="127">
        <f ca="1">IF(ISTEXT(OFFSET(BQ13,0,-Input!$I$29))=TRUE,"",IF(OFFSET(BQ13,0,-Input!$I$29)=TRUE,"",IF(OFFSET(BQ13,0,-Input!$I$29)=FALSE,"",IF(OFFSET(BQ13,0,-Input!$I$29)&gt;=0,OFFSET(BQ13,0,-Input!$I$29)*Input!$C$30,""))))</f>
        <v>0</v>
      </c>
      <c r="BR25" s="127">
        <f ca="1">IF(ISTEXT(OFFSET(BR13,0,-Input!$I$29))=TRUE,"",IF(OFFSET(BR13,0,-Input!$I$29)=TRUE,"",IF(OFFSET(BR13,0,-Input!$I$29)=FALSE,"",IF(OFFSET(BR13,0,-Input!$I$29)&gt;=0,OFFSET(BR13,0,-Input!$I$29)*Input!$C$30,""))))</f>
        <v>0</v>
      </c>
      <c r="BS25" s="127">
        <f ca="1">IF(ISTEXT(OFFSET(BS13,0,-Input!$I$29))=TRUE,"",IF(OFFSET(BS13,0,-Input!$I$29)=TRUE,"",IF(OFFSET(BS13,0,-Input!$I$29)=FALSE,"",IF(OFFSET(BS13,0,-Input!$I$29)&gt;=0,OFFSET(BS13,0,-Input!$I$29)*Input!$C$30,""))))</f>
        <v>0</v>
      </c>
      <c r="BT25" s="127">
        <f ca="1">IF(ISTEXT(OFFSET(BT13,0,-Input!$I$29))=TRUE,"",IF(OFFSET(BT13,0,-Input!$I$29)=TRUE,"",IF(OFFSET(BT13,0,-Input!$I$29)=FALSE,"",IF(OFFSET(BT13,0,-Input!$I$29)&gt;=0,OFFSET(BT13,0,-Input!$I$29)*Input!$C$30,""))))</f>
        <v>0</v>
      </c>
      <c r="BU25" s="127">
        <f ca="1">IF(ISTEXT(OFFSET(BU13,0,-Input!$I$29))=TRUE,"",IF(OFFSET(BU13,0,-Input!$I$29)=TRUE,"",IF(OFFSET(BU13,0,-Input!$I$29)=FALSE,"",IF(OFFSET(BU13,0,-Input!$I$29)&gt;=0,OFFSET(BU13,0,-Input!$I$29)*Input!$C$30,""))))</f>
        <v>0</v>
      </c>
      <c r="BV25" s="127">
        <f ca="1">IF(ISTEXT(OFFSET(BV13,0,-Input!$I$29))=TRUE,"",IF(OFFSET(BV13,0,-Input!$I$29)=TRUE,"",IF(OFFSET(BV13,0,-Input!$I$29)=FALSE,"",IF(OFFSET(BV13,0,-Input!$I$29)&gt;=0,OFFSET(BV13,0,-Input!$I$29)*Input!$C$30,""))))</f>
        <v>0</v>
      </c>
      <c r="BW25" s="127">
        <f ca="1">IF(ISTEXT(OFFSET(BW13,0,-Input!$I$29))=TRUE,"",IF(OFFSET(BW13,0,-Input!$I$29)=TRUE,"",IF(OFFSET(BW13,0,-Input!$I$29)=FALSE,"",IF(OFFSET(BW13,0,-Input!$I$29)&gt;=0,OFFSET(BW13,0,-Input!$I$29)*Input!$C$30,""))))</f>
        <v>0</v>
      </c>
      <c r="BX25" s="127">
        <f ca="1">IF(ISTEXT(OFFSET(BX13,0,-Input!$I$29))=TRUE,"",IF(OFFSET(BX13,0,-Input!$I$29)=TRUE,"",IF(OFFSET(BX13,0,-Input!$I$29)=FALSE,"",IF(OFFSET(BX13,0,-Input!$I$29)&gt;=0,OFFSET(BX13,0,-Input!$I$29)*Input!$C$30,""))))</f>
        <v>0</v>
      </c>
      <c r="BY25" s="127">
        <f ca="1">IF(ISTEXT(OFFSET(BY13,0,-Input!$I$29))=TRUE,"",IF(OFFSET(BY13,0,-Input!$I$29)=TRUE,"",IF(OFFSET(BY13,0,-Input!$I$29)=FALSE,"",IF(OFFSET(BY13,0,-Input!$I$29)&gt;=0,OFFSET(BY13,0,-Input!$I$29)*Input!$C$30,""))))</f>
        <v>0</v>
      </c>
      <c r="BZ25" s="127">
        <f ca="1">IF(ISTEXT(OFFSET(BZ13,0,-Input!$I$29))=TRUE,"",IF(OFFSET(BZ13,0,-Input!$I$29)=TRUE,"",IF(OFFSET(BZ13,0,-Input!$I$29)=FALSE,"",IF(OFFSET(BZ13,0,-Input!$I$29)&gt;=0,OFFSET(BZ13,0,-Input!$I$29)*Input!$C$30,""))))</f>
        <v>0</v>
      </c>
    </row>
    <row r="26" spans="1:78" x14ac:dyDescent="0.35">
      <c r="B26" s="88" t="s">
        <v>95</v>
      </c>
      <c r="D26" s="10" t="b">
        <f ca="1">IF((MIN(F26:BY26))&gt;=0,TRUE,FALSE)</f>
        <v>1</v>
      </c>
      <c r="F26" s="41" t="str">
        <f ca="1">IFERROR(F25*Input!$F$30,"")</f>
        <v/>
      </c>
      <c r="G26" s="41" t="str">
        <f ca="1">IFERROR(G25*Input!$F$30,"")</f>
        <v/>
      </c>
      <c r="H26" s="41" t="str">
        <f ca="1">IFERROR(H25*Input!$F$30,"")</f>
        <v/>
      </c>
      <c r="I26" s="41" t="str">
        <f ca="1">IFERROR(I25*Input!$F$30,"")</f>
        <v/>
      </c>
      <c r="J26" s="41" t="str">
        <f ca="1">IFERROR(J25*Input!$F$30,"")</f>
        <v/>
      </c>
      <c r="K26" s="41" t="str">
        <f ca="1">IFERROR(K25*Input!$F$30,"")</f>
        <v/>
      </c>
      <c r="L26" s="41" t="str">
        <f ca="1">IFERROR(L25*Input!$F$30,"")</f>
        <v/>
      </c>
      <c r="M26" s="41" t="str">
        <f ca="1">IFERROR(M25*Input!$F$30,"")</f>
        <v/>
      </c>
      <c r="N26" s="41" t="str">
        <f ca="1">IFERROR(N25*Input!$F$30,"")</f>
        <v/>
      </c>
      <c r="O26" s="41" t="str">
        <f ca="1">IFERROR(O25*Input!$F$30,"")</f>
        <v/>
      </c>
      <c r="P26" s="41" t="str">
        <f ca="1">IFERROR(P25*Input!$F$30,"")</f>
        <v/>
      </c>
      <c r="Q26" s="41" t="str">
        <f ca="1">IFERROR(Q25*Input!$F$30,"")</f>
        <v/>
      </c>
      <c r="R26" s="128">
        <f ca="1">IFERROR(R25*Input!$F$30,"")</f>
        <v>4.083333333333333</v>
      </c>
      <c r="S26" s="128">
        <f ca="1">IFERROR(S25*Input!$F$30,"")</f>
        <v>4.083333333333333</v>
      </c>
      <c r="T26" s="128">
        <f ca="1">IFERROR(T25*Input!$F$30,"")</f>
        <v>4.083333333333333</v>
      </c>
      <c r="U26" s="128">
        <f ca="1">IFERROR(U25*Input!$F$30,"")</f>
        <v>4.083333333333333</v>
      </c>
      <c r="V26" s="128">
        <f ca="1">IFERROR(V25*Input!$F$30,"")</f>
        <v>4.083333333333333</v>
      </c>
      <c r="W26" s="128">
        <f ca="1">IFERROR(W25*Input!$F$30,"")</f>
        <v>4.083333333333333</v>
      </c>
      <c r="X26" s="128">
        <f ca="1">IFERROR(X25*Input!$F$30,"")</f>
        <v>4.083333333333333</v>
      </c>
      <c r="Y26" s="128">
        <f ca="1">IFERROR(Y25*Input!$F$30,"")</f>
        <v>4.083333333333333</v>
      </c>
      <c r="Z26" s="128">
        <f ca="1">IFERROR(Z25*Input!$F$30,"")</f>
        <v>4.083333333333333</v>
      </c>
      <c r="AA26" s="128">
        <f ca="1">IFERROR(AA25*Input!$F$30,"")</f>
        <v>4.083333333333333</v>
      </c>
      <c r="AB26" s="128">
        <f ca="1">IFERROR(AB25*Input!$F$30,"")</f>
        <v>4.083333333333333</v>
      </c>
      <c r="AC26" s="128">
        <f ca="1">IFERROR(AC25*Input!$F$30,"")</f>
        <v>4.083333333333333</v>
      </c>
      <c r="AD26" s="128">
        <f ca="1">IFERROR(AD25*Input!$F$30,"")</f>
        <v>4.083333333333333</v>
      </c>
      <c r="AE26" s="128">
        <f ca="1">IFERROR(AE25*Input!$F$30,"")</f>
        <v>4.083333333333333</v>
      </c>
      <c r="AF26" s="128">
        <f ca="1">IFERROR(AF25*Input!$F$30,"")</f>
        <v>4.083333333333333</v>
      </c>
      <c r="AG26" s="128">
        <f ca="1">IFERROR(AG25*Input!$F$30,"")</f>
        <v>4.083333333333333</v>
      </c>
      <c r="AH26" s="128">
        <f ca="1">IFERROR(AH25*Input!$F$30,"")</f>
        <v>4.083333333333333</v>
      </c>
      <c r="AI26" s="128">
        <f ca="1">IFERROR(AI25*Input!$F$30,"")</f>
        <v>4.083333333333333</v>
      </c>
      <c r="AJ26" s="128">
        <f ca="1">IFERROR(AJ25*Input!$F$30,"")</f>
        <v>4.083333333333333</v>
      </c>
      <c r="AK26" s="128">
        <f ca="1">IFERROR(AK25*Input!$F$30,"")</f>
        <v>4.083333333333333</v>
      </c>
      <c r="AL26" s="128">
        <f ca="1">IFERROR(AL25*Input!$F$30,"")</f>
        <v>4.083333333333333</v>
      </c>
      <c r="AM26" s="128">
        <f ca="1">IFERROR(AM25*Input!$F$30,"")</f>
        <v>4.083333333333333</v>
      </c>
      <c r="AN26" s="128">
        <f ca="1">IFERROR(AN25*Input!$F$30,"")</f>
        <v>4.083333333333333</v>
      </c>
      <c r="AO26" s="128">
        <f ca="1">IFERROR(AO25*Input!$F$30,"")</f>
        <v>4.083333333333333</v>
      </c>
      <c r="AP26" s="128">
        <f ca="1">IFERROR(AP25*Input!$F$30,"")</f>
        <v>4.083333333333333</v>
      </c>
      <c r="AQ26" s="128">
        <f ca="1">IFERROR(AQ25*Input!$F$30,"")</f>
        <v>4.083333333333333</v>
      </c>
      <c r="AR26" s="128">
        <f ca="1">IFERROR(AR25*Input!$F$30,"")</f>
        <v>4.083333333333333</v>
      </c>
      <c r="AS26" s="128">
        <f ca="1">IFERROR(AS25*Input!$F$30,"")</f>
        <v>4.083333333333333</v>
      </c>
      <c r="AT26" s="128">
        <f ca="1">IFERROR(AT25*Input!$F$30,"")</f>
        <v>4.083333333333333</v>
      </c>
      <c r="AU26" s="128">
        <f ca="1">IFERROR(AU25*Input!$F$30,"")</f>
        <v>4.083333333333333</v>
      </c>
      <c r="AV26" s="128">
        <f ca="1">IFERROR(AV25*Input!$F$30,"")</f>
        <v>4.083333333333333</v>
      </c>
      <c r="AW26" s="128">
        <f ca="1">IFERROR(AW25*Input!$F$30,"")</f>
        <v>4.083333333333333</v>
      </c>
      <c r="AX26" s="128">
        <f ca="1">IFERROR(AX25*Input!$F$30,"")</f>
        <v>4.083333333333333</v>
      </c>
      <c r="AY26" s="128">
        <f ca="1">IFERROR(AY25*Input!$F$30,"")</f>
        <v>4.083333333333333</v>
      </c>
      <c r="AZ26" s="128">
        <f ca="1">IFERROR(AZ25*Input!$F$30,"")</f>
        <v>4.083333333333333</v>
      </c>
      <c r="BA26" s="128">
        <f ca="1">IFERROR(BA25*Input!$F$30,"")</f>
        <v>4.083333333333333</v>
      </c>
      <c r="BB26" s="128">
        <f ca="1">IFERROR(BB25*Input!$F$30,"")</f>
        <v>4.083333333333333</v>
      </c>
      <c r="BC26" s="128">
        <f ca="1">IFERROR(BC25*Input!$F$30,"")</f>
        <v>4.083333333333333</v>
      </c>
      <c r="BD26" s="128">
        <f ca="1">IFERROR(BD25*Input!$F$30,"")</f>
        <v>4.083333333333333</v>
      </c>
      <c r="BE26" s="128">
        <f ca="1">IFERROR(BE25*Input!$F$30,"")</f>
        <v>4.083333333333333</v>
      </c>
      <c r="BF26" s="128">
        <f ca="1">IFERROR(BF25*Input!$F$30,"")</f>
        <v>4.083333333333333</v>
      </c>
      <c r="BG26" s="128">
        <f ca="1">IFERROR(BG25*Input!$F$30,"")</f>
        <v>4.083333333333333</v>
      </c>
      <c r="BH26" s="128">
        <f ca="1">IFERROR(BH25*Input!$F$30,"")</f>
        <v>4.083333333333333</v>
      </c>
      <c r="BI26" s="128">
        <f ca="1">IFERROR(BI25*Input!$F$30,"")</f>
        <v>4.083333333333333</v>
      </c>
      <c r="BJ26" s="128">
        <f ca="1">IFERROR(BJ25*Input!$F$30,"")</f>
        <v>4.083333333333333</v>
      </c>
      <c r="BK26" s="128">
        <f ca="1">IFERROR(BK25*Input!$F$30,"")</f>
        <v>4.083333333333333</v>
      </c>
      <c r="BL26" s="128">
        <f ca="1">IFERROR(BL25*Input!$F$30,"")</f>
        <v>4.083333333333333</v>
      </c>
      <c r="BM26" s="128">
        <f ca="1">IFERROR(BM25*Input!$F$30,"")</f>
        <v>4.083333333333333</v>
      </c>
      <c r="BN26" s="128">
        <f ca="1">IFERROR(BN25*Input!$F$30,"")</f>
        <v>0</v>
      </c>
      <c r="BO26" s="128">
        <f ca="1">IFERROR(BO25*Input!$F$30,"")</f>
        <v>0</v>
      </c>
      <c r="BP26" s="128">
        <f ca="1">IFERROR(BP25*Input!$F$30,"")</f>
        <v>0</v>
      </c>
      <c r="BQ26" s="128">
        <f ca="1">IFERROR(BQ25*Input!$F$30,"")</f>
        <v>0</v>
      </c>
      <c r="BR26" s="128">
        <f ca="1">IFERROR(BR25*Input!$F$30,"")</f>
        <v>0</v>
      </c>
      <c r="BS26" s="128">
        <f ca="1">IFERROR(BS25*Input!$F$30,"")</f>
        <v>0</v>
      </c>
      <c r="BT26" s="128">
        <f ca="1">IFERROR(BT25*Input!$F$30,"")</f>
        <v>0</v>
      </c>
      <c r="BU26" s="128">
        <f ca="1">IFERROR(BU25*Input!$F$30,"")</f>
        <v>0</v>
      </c>
      <c r="BV26" s="128">
        <f ca="1">IFERROR(BV25*Input!$F$30,"")</f>
        <v>0</v>
      </c>
      <c r="BW26" s="128">
        <f ca="1">IFERROR(BW25*Input!$F$30,"")</f>
        <v>0</v>
      </c>
      <c r="BX26" s="128">
        <f ca="1">IFERROR(BX25*Input!$F$30,"")</f>
        <v>0</v>
      </c>
      <c r="BY26" s="128">
        <f ca="1">IFERROR(BY25*Input!$F$30,"")</f>
        <v>0</v>
      </c>
      <c r="BZ26" s="128">
        <f ca="1">IFERROR(BZ25*Input!$F$30,"")</f>
        <v>0</v>
      </c>
    </row>
    <row r="27" spans="1:78" s="43" customFormat="1" x14ac:dyDescent="0.35">
      <c r="B27" s="43" t="s">
        <v>37</v>
      </c>
      <c r="D27" s="10" t="b">
        <f ca="1">IF((MIN(F27:BY27))&gt;=0,TRUE,FALSE)</f>
        <v>1</v>
      </c>
      <c r="E27" s="44"/>
      <c r="F27" s="45" t="str">
        <f ca="1">IFERROR(F26*Input!$B$32,"")</f>
        <v/>
      </c>
      <c r="G27" s="45" t="str">
        <f ca="1">IFERROR(G26*Input!$B$32,"")</f>
        <v/>
      </c>
      <c r="H27" s="45" t="str">
        <f ca="1">IFERROR(H26*Input!$B$32,"")</f>
        <v/>
      </c>
      <c r="I27" s="45" t="str">
        <f ca="1">IFERROR(I26*Input!$B$32,"")</f>
        <v/>
      </c>
      <c r="J27" s="45" t="str">
        <f ca="1">IFERROR(J26*Input!$B$32,"")</f>
        <v/>
      </c>
      <c r="K27" s="45" t="str">
        <f ca="1">IFERROR(K26*Input!$B$32,"")</f>
        <v/>
      </c>
      <c r="L27" s="45" t="str">
        <f ca="1">IFERROR(L26*Input!$B$32,"")</f>
        <v/>
      </c>
      <c r="M27" s="45" t="str">
        <f ca="1">IFERROR(M26*Input!$B$32,"")</f>
        <v/>
      </c>
      <c r="N27" s="45" t="str">
        <f ca="1">IFERROR(N26*Input!$B$32,"")</f>
        <v/>
      </c>
      <c r="O27" s="45" t="str">
        <f ca="1">IFERROR(O26*Input!$B$32,"")</f>
        <v/>
      </c>
      <c r="P27" s="45" t="str">
        <f ca="1">IFERROR(P26*Input!$B$32,"")</f>
        <v/>
      </c>
      <c r="Q27" s="45" t="str">
        <f ca="1">IFERROR(Q26*Input!$B$32,"")</f>
        <v/>
      </c>
      <c r="R27" s="45">
        <f ca="1">IFERROR(R26*Input!$B$32,"")</f>
        <v>34708.333333333328</v>
      </c>
      <c r="S27" s="45">
        <f ca="1">IFERROR(S26*Input!$B$32,"")</f>
        <v>34708.333333333328</v>
      </c>
      <c r="T27" s="45">
        <f ca="1">IFERROR(T26*Input!$B$32,"")</f>
        <v>34708.333333333328</v>
      </c>
      <c r="U27" s="45">
        <f ca="1">IFERROR(U26*Input!$B$32,"")</f>
        <v>34708.333333333328</v>
      </c>
      <c r="V27" s="45">
        <f ca="1">IFERROR(V26*Input!$B$32,"")</f>
        <v>34708.333333333328</v>
      </c>
      <c r="W27" s="45">
        <f ca="1">IFERROR(W26*Input!$B$32,"")</f>
        <v>34708.333333333328</v>
      </c>
      <c r="X27" s="45">
        <f ca="1">IFERROR(X26*Input!$B$32,"")</f>
        <v>34708.333333333328</v>
      </c>
      <c r="Y27" s="45">
        <f ca="1">IFERROR(Y26*Input!$B$32,"")</f>
        <v>34708.333333333328</v>
      </c>
      <c r="Z27" s="45">
        <f ca="1">IFERROR(Z26*Input!$B$32,"")</f>
        <v>34708.333333333328</v>
      </c>
      <c r="AA27" s="45">
        <f ca="1">IFERROR(AA26*Input!$B$32,"")</f>
        <v>34708.333333333328</v>
      </c>
      <c r="AB27" s="45">
        <f ca="1">IFERROR(AB26*Input!$B$32,"")</f>
        <v>34708.333333333328</v>
      </c>
      <c r="AC27" s="45">
        <f ca="1">IFERROR(AC26*Input!$B$32,"")</f>
        <v>34708.333333333328</v>
      </c>
      <c r="AD27" s="45">
        <f ca="1">IFERROR(AD26*Input!$B$32,"")</f>
        <v>34708.333333333328</v>
      </c>
      <c r="AE27" s="45">
        <f ca="1">IFERROR(AE26*Input!$B$32,"")</f>
        <v>34708.333333333328</v>
      </c>
      <c r="AF27" s="45">
        <f ca="1">IFERROR(AF26*Input!$B$32,"")</f>
        <v>34708.333333333328</v>
      </c>
      <c r="AG27" s="45">
        <f ca="1">IFERROR(AG26*Input!$B$32,"")</f>
        <v>34708.333333333328</v>
      </c>
      <c r="AH27" s="45">
        <f ca="1">IFERROR(AH26*Input!$B$32,"")</f>
        <v>34708.333333333328</v>
      </c>
      <c r="AI27" s="45">
        <f ca="1">IFERROR(AI26*Input!$B$32,"")</f>
        <v>34708.333333333328</v>
      </c>
      <c r="AJ27" s="45">
        <f ca="1">IFERROR(AJ26*Input!$B$32,"")</f>
        <v>34708.333333333328</v>
      </c>
      <c r="AK27" s="45">
        <f ca="1">IFERROR(AK26*Input!$B$32,"")</f>
        <v>34708.333333333328</v>
      </c>
      <c r="AL27" s="45">
        <f ca="1">IFERROR(AL26*Input!$B$32,"")</f>
        <v>34708.333333333328</v>
      </c>
      <c r="AM27" s="45">
        <f ca="1">IFERROR(AM26*Input!$B$32,"")</f>
        <v>34708.333333333328</v>
      </c>
      <c r="AN27" s="45">
        <f ca="1">IFERROR(AN26*Input!$B$32,"")</f>
        <v>34708.333333333328</v>
      </c>
      <c r="AO27" s="45">
        <f ca="1">IFERROR(AO26*Input!$B$32,"")</f>
        <v>34708.333333333328</v>
      </c>
      <c r="AP27" s="45">
        <f ca="1">IFERROR(AP26*Input!$B$32,"")</f>
        <v>34708.333333333328</v>
      </c>
      <c r="AQ27" s="45">
        <f ca="1">IFERROR(AQ26*Input!$B$32,"")</f>
        <v>34708.333333333328</v>
      </c>
      <c r="AR27" s="45">
        <f ca="1">IFERROR(AR26*Input!$B$32,"")</f>
        <v>34708.333333333328</v>
      </c>
      <c r="AS27" s="45">
        <f ca="1">IFERROR(AS26*Input!$B$32,"")</f>
        <v>34708.333333333328</v>
      </c>
      <c r="AT27" s="45">
        <f ca="1">IFERROR(AT26*Input!$B$32,"")</f>
        <v>34708.333333333328</v>
      </c>
      <c r="AU27" s="45">
        <f ca="1">IFERROR(AU26*Input!$B$32,"")</f>
        <v>34708.333333333328</v>
      </c>
      <c r="AV27" s="45">
        <f ca="1">IFERROR(AV26*Input!$B$32,"")</f>
        <v>34708.333333333328</v>
      </c>
      <c r="AW27" s="45">
        <f ca="1">IFERROR(AW26*Input!$B$32,"")</f>
        <v>34708.333333333328</v>
      </c>
      <c r="AX27" s="45">
        <f ca="1">IFERROR(AX26*Input!$B$32,"")</f>
        <v>34708.333333333328</v>
      </c>
      <c r="AY27" s="45">
        <f ca="1">IFERROR(AY26*Input!$B$32,"")</f>
        <v>34708.333333333328</v>
      </c>
      <c r="AZ27" s="45">
        <f ca="1">IFERROR(AZ26*Input!$B$32,"")</f>
        <v>34708.333333333328</v>
      </c>
      <c r="BA27" s="45">
        <f ca="1">IFERROR(BA26*Input!$B$32,"")</f>
        <v>34708.333333333328</v>
      </c>
      <c r="BB27" s="45">
        <f ca="1">IFERROR(BB26*Input!$B$32,"")</f>
        <v>34708.333333333328</v>
      </c>
      <c r="BC27" s="45">
        <f ca="1">IFERROR(BC26*Input!$B$32,"")</f>
        <v>34708.333333333328</v>
      </c>
      <c r="BD27" s="45">
        <f ca="1">IFERROR(BD26*Input!$B$32,"")</f>
        <v>34708.333333333328</v>
      </c>
      <c r="BE27" s="45">
        <f ca="1">IFERROR(BE26*Input!$B$32,"")</f>
        <v>34708.333333333328</v>
      </c>
      <c r="BF27" s="45">
        <f ca="1">IFERROR(BF26*Input!$B$32,"")</f>
        <v>34708.333333333328</v>
      </c>
      <c r="BG27" s="45">
        <f ca="1">IFERROR(BG26*Input!$B$32,"")</f>
        <v>34708.333333333328</v>
      </c>
      <c r="BH27" s="45">
        <f ca="1">IFERROR(BH26*Input!$B$32,"")</f>
        <v>34708.333333333328</v>
      </c>
      <c r="BI27" s="45">
        <f ca="1">IFERROR(BI26*Input!$B$32,"")</f>
        <v>34708.333333333328</v>
      </c>
      <c r="BJ27" s="45">
        <f ca="1">IFERROR(BJ26*Input!$B$32,"")</f>
        <v>34708.333333333328</v>
      </c>
      <c r="BK27" s="45">
        <f ca="1">IFERROR(BK26*Input!$B$32,"")</f>
        <v>34708.333333333328</v>
      </c>
      <c r="BL27" s="45">
        <f ca="1">IFERROR(BL26*Input!$B$32,"")</f>
        <v>34708.333333333328</v>
      </c>
      <c r="BM27" s="45">
        <f ca="1">IFERROR(BM26*Input!$B$32,"")</f>
        <v>34708.333333333328</v>
      </c>
      <c r="BN27" s="45">
        <f ca="1">IFERROR(BN26*Input!$B$32,"")</f>
        <v>0</v>
      </c>
      <c r="BO27" s="45">
        <f ca="1">IFERROR(BO26*Input!$B$32,"")</f>
        <v>0</v>
      </c>
      <c r="BP27" s="45">
        <f ca="1">IFERROR(BP26*Input!$B$32,"")</f>
        <v>0</v>
      </c>
      <c r="BQ27" s="45">
        <f ca="1">IFERROR(BQ26*Input!$B$32,"")</f>
        <v>0</v>
      </c>
      <c r="BR27" s="45">
        <f ca="1">IFERROR(BR26*Input!$B$32,"")</f>
        <v>0</v>
      </c>
      <c r="BS27" s="45">
        <f ca="1">IFERROR(BS26*Input!$B$32,"")</f>
        <v>0</v>
      </c>
      <c r="BT27" s="45">
        <f ca="1">IFERROR(BT26*Input!$B$32,"")</f>
        <v>0</v>
      </c>
      <c r="BU27" s="45">
        <f ca="1">IFERROR(BU26*Input!$B$32,"")</f>
        <v>0</v>
      </c>
      <c r="BV27" s="45">
        <f ca="1">IFERROR(BV26*Input!$B$32,"")</f>
        <v>0</v>
      </c>
      <c r="BW27" s="45">
        <f ca="1">IFERROR(BW26*Input!$B$32,"")</f>
        <v>0</v>
      </c>
      <c r="BX27" s="45">
        <f ca="1">IFERROR(BX26*Input!$B$32,"")</f>
        <v>0</v>
      </c>
      <c r="BY27" s="45">
        <f ca="1">IFERROR(BY26*Input!$B$32,"")</f>
        <v>0</v>
      </c>
      <c r="BZ27" s="45">
        <f ca="1">IFERROR(BZ26*Input!$B$32,"")</f>
        <v>0</v>
      </c>
    </row>
    <row r="28" spans="1:78" s="46" customFormat="1" ht="11.5" x14ac:dyDescent="0.25">
      <c r="B28" s="46" t="s">
        <v>38</v>
      </c>
      <c r="D28" s="23" t="b">
        <f ca="1">IF((MIN(F28:BY28))&gt;=0,TRUE,FALSE)</f>
        <v>1</v>
      </c>
      <c r="F28" s="47">
        <f ca="1">SUM($F$27:F27)</f>
        <v>0</v>
      </c>
      <c r="G28" s="47">
        <f ca="1">SUM($F$27:G27)</f>
        <v>0</v>
      </c>
      <c r="H28" s="47">
        <f ca="1">SUM($F$27:H27)</f>
        <v>0</v>
      </c>
      <c r="I28" s="47">
        <f ca="1">SUM($F$27:I27)</f>
        <v>0</v>
      </c>
      <c r="J28" s="47">
        <f ca="1">SUM($F$27:J27)</f>
        <v>0</v>
      </c>
      <c r="K28" s="47">
        <f ca="1">SUM($F$27:K27)</f>
        <v>0</v>
      </c>
      <c r="L28" s="47">
        <f ca="1">SUM($F$27:L27)</f>
        <v>0</v>
      </c>
      <c r="M28" s="47">
        <f ca="1">SUM($F$27:M27)</f>
        <v>0</v>
      </c>
      <c r="N28" s="47">
        <f ca="1">SUM($F$27:N27)</f>
        <v>0</v>
      </c>
      <c r="O28" s="47">
        <f ca="1">SUM($F$27:O27)</f>
        <v>0</v>
      </c>
      <c r="P28" s="47">
        <f ca="1">SUM($F$27:P27)</f>
        <v>0</v>
      </c>
      <c r="Q28" s="47">
        <f ca="1">SUM($F$27:Q27)</f>
        <v>0</v>
      </c>
      <c r="R28" s="47">
        <f ca="1">SUM($F$27:R27)</f>
        <v>34708.333333333328</v>
      </c>
      <c r="S28" s="47">
        <f ca="1">SUM($F$27:S27)</f>
        <v>69416.666666666657</v>
      </c>
      <c r="T28" s="47">
        <f ca="1">SUM($F$27:T27)</f>
        <v>104124.99999999999</v>
      </c>
      <c r="U28" s="47">
        <f ca="1">SUM($F$27:U27)</f>
        <v>138833.33333333331</v>
      </c>
      <c r="V28" s="47">
        <f ca="1">SUM($F$27:V27)</f>
        <v>173541.66666666663</v>
      </c>
      <c r="W28" s="47">
        <f ca="1">SUM($F$27:W27)</f>
        <v>208249.99999999994</v>
      </c>
      <c r="X28" s="47">
        <f ca="1">SUM($F$27:X27)</f>
        <v>242958.33333333326</v>
      </c>
      <c r="Y28" s="47">
        <f ca="1">SUM($F$27:Y27)</f>
        <v>277666.66666666657</v>
      </c>
      <c r="Z28" s="47">
        <f ca="1">SUM($F$27:Z27)</f>
        <v>312374.99999999988</v>
      </c>
      <c r="AA28" s="47">
        <f ca="1">SUM($F$27:AA27)</f>
        <v>347083.3333333332</v>
      </c>
      <c r="AB28" s="47">
        <f ca="1">SUM($F$27:AB27)</f>
        <v>381791.66666666651</v>
      </c>
      <c r="AC28" s="47">
        <f ca="1">SUM($F$27:AC27)</f>
        <v>416499.99999999983</v>
      </c>
      <c r="AD28" s="47">
        <f ca="1">SUM($F$27:AD27)</f>
        <v>451208.33333333314</v>
      </c>
      <c r="AE28" s="47">
        <f ca="1">SUM($F$27:AE27)</f>
        <v>485916.66666666645</v>
      </c>
      <c r="AF28" s="47">
        <f ca="1">SUM($F$27:AF27)</f>
        <v>520624.99999999977</v>
      </c>
      <c r="AG28" s="47">
        <f ca="1">SUM($F$27:AG27)</f>
        <v>555333.33333333314</v>
      </c>
      <c r="AH28" s="47">
        <f ca="1">SUM($F$27:AH27)</f>
        <v>590041.66666666651</v>
      </c>
      <c r="AI28" s="47">
        <f ca="1">SUM($F$27:AI27)</f>
        <v>624749.99999999988</v>
      </c>
      <c r="AJ28" s="47">
        <f ca="1">SUM($F$27:AJ27)</f>
        <v>659458.33333333326</v>
      </c>
      <c r="AK28" s="47">
        <f ca="1">SUM($F$27:AK27)</f>
        <v>694166.66666666663</v>
      </c>
      <c r="AL28" s="47">
        <f ca="1">SUM($F$27:AL27)</f>
        <v>728875</v>
      </c>
      <c r="AM28" s="47">
        <f ca="1">SUM($F$27:AM27)</f>
        <v>763583.33333333337</v>
      </c>
      <c r="AN28" s="47">
        <f ca="1">SUM($F$27:AN27)</f>
        <v>798291.66666666674</v>
      </c>
      <c r="AO28" s="47">
        <f ca="1">SUM($F$27:AO27)</f>
        <v>833000.00000000012</v>
      </c>
      <c r="AP28" s="47">
        <f ca="1">SUM($F$27:AP27)</f>
        <v>867708.33333333349</v>
      </c>
      <c r="AQ28" s="47">
        <f ca="1">SUM($F$27:AQ27)</f>
        <v>902416.66666666686</v>
      </c>
      <c r="AR28" s="47">
        <f ca="1">SUM($F$27:AR27)</f>
        <v>937125.00000000023</v>
      </c>
      <c r="AS28" s="47">
        <f ca="1">SUM($F$27:AS27)</f>
        <v>971833.3333333336</v>
      </c>
      <c r="AT28" s="47">
        <f ca="1">SUM($F$27:AT27)</f>
        <v>1006541.666666667</v>
      </c>
      <c r="AU28" s="47">
        <f ca="1">SUM($F$27:AU27)</f>
        <v>1041250.0000000003</v>
      </c>
      <c r="AV28" s="47">
        <f ca="1">SUM($F$27:AV27)</f>
        <v>1075958.3333333337</v>
      </c>
      <c r="AW28" s="47">
        <f ca="1">SUM($F$27:AW27)</f>
        <v>1110666.666666667</v>
      </c>
      <c r="AX28" s="47">
        <f ca="1">SUM($F$27:AX27)</f>
        <v>1145375.0000000002</v>
      </c>
      <c r="AY28" s="47">
        <f ca="1">SUM($F$27:AY27)</f>
        <v>1180083.3333333335</v>
      </c>
      <c r="AZ28" s="47">
        <f ca="1">SUM($F$27:AZ27)</f>
        <v>1214791.6666666667</v>
      </c>
      <c r="BA28" s="47">
        <f ca="1">SUM($F$27:BA27)</f>
        <v>1249500</v>
      </c>
      <c r="BB28" s="47">
        <f ca="1">SUM($F$27:BB27)</f>
        <v>1284208.3333333333</v>
      </c>
      <c r="BC28" s="47">
        <f ca="1">SUM($F$27:BC27)</f>
        <v>1318916.6666666665</v>
      </c>
      <c r="BD28" s="47">
        <f ca="1">SUM($F$27:BD27)</f>
        <v>1353624.9999999998</v>
      </c>
      <c r="BE28" s="47">
        <f ca="1">SUM($F$27:BE27)</f>
        <v>1388333.333333333</v>
      </c>
      <c r="BF28" s="47">
        <f ca="1">SUM($F$27:BF27)</f>
        <v>1423041.6666666663</v>
      </c>
      <c r="BG28" s="47">
        <f ca="1">SUM($F$27:BG27)</f>
        <v>1457749.9999999995</v>
      </c>
      <c r="BH28" s="47">
        <f ca="1">SUM($F$27:BH27)</f>
        <v>1492458.3333333328</v>
      </c>
      <c r="BI28" s="47">
        <f ca="1">SUM($F$27:BI27)</f>
        <v>1527166.666666666</v>
      </c>
      <c r="BJ28" s="47">
        <f ca="1">SUM($F$27:BJ27)</f>
        <v>1561874.9999999993</v>
      </c>
      <c r="BK28" s="47">
        <f ca="1">SUM($F$27:BK27)</f>
        <v>1596583.3333333326</v>
      </c>
      <c r="BL28" s="47">
        <f ca="1">SUM($F$27:BL27)</f>
        <v>1631291.6666666658</v>
      </c>
      <c r="BM28" s="47">
        <f ca="1">SUM($F$27:BM27)</f>
        <v>1665999.9999999991</v>
      </c>
      <c r="BN28" s="47">
        <f ca="1">SUM($F$27:BN27)</f>
        <v>1665999.9999999991</v>
      </c>
      <c r="BO28" s="47">
        <f ca="1">SUM($F$27:BO27)</f>
        <v>1665999.9999999991</v>
      </c>
      <c r="BP28" s="47">
        <f ca="1">SUM($F$27:BP27)</f>
        <v>1665999.9999999991</v>
      </c>
      <c r="BQ28" s="47">
        <f ca="1">SUM($F$27:BQ27)</f>
        <v>1665999.9999999991</v>
      </c>
      <c r="BR28" s="47">
        <f ca="1">SUM($F$27:BR27)</f>
        <v>1665999.9999999991</v>
      </c>
      <c r="BS28" s="47">
        <f ca="1">SUM($F$27:BS27)</f>
        <v>1665999.9999999991</v>
      </c>
      <c r="BT28" s="47">
        <f ca="1">SUM($F$27:BT27)</f>
        <v>1665999.9999999991</v>
      </c>
      <c r="BU28" s="47">
        <f ca="1">SUM($F$27:BU27)</f>
        <v>1665999.9999999991</v>
      </c>
      <c r="BV28" s="47">
        <f ca="1">SUM($F$27:BV27)</f>
        <v>1665999.9999999991</v>
      </c>
      <c r="BW28" s="47">
        <f ca="1">SUM($F$27:BW27)</f>
        <v>1665999.9999999991</v>
      </c>
      <c r="BX28" s="47">
        <f ca="1">SUM($F$27:BX27)</f>
        <v>1665999.9999999991</v>
      </c>
      <c r="BY28" s="47">
        <f ca="1">SUM($F$27:BY27)</f>
        <v>1665999.9999999991</v>
      </c>
      <c r="BZ28" s="47">
        <f ca="1">SUM($F$27:BZ27)</f>
        <v>1665999.9999999991</v>
      </c>
    </row>
    <row r="32" spans="1:78" x14ac:dyDescent="0.35">
      <c r="B32" s="111"/>
      <c r="F32" s="111"/>
    </row>
    <row r="33" spans="3:6" x14ac:dyDescent="0.35">
      <c r="C33" s="88"/>
      <c r="D33" s="100"/>
      <c r="E33" s="99"/>
      <c r="F33" s="101"/>
    </row>
    <row r="35" spans="3:6" x14ac:dyDescent="0.35">
      <c r="D35" s="81"/>
      <c r="F35" s="97"/>
    </row>
    <row r="36" spans="3:6" x14ac:dyDescent="0.35">
      <c r="F36" s="97"/>
    </row>
    <row r="37" spans="3:6" x14ac:dyDescent="0.35">
      <c r="F37" s="97"/>
    </row>
  </sheetData>
  <phoneticPr fontId="12" type="noConversion"/>
  <conditionalFormatting sqref="D11">
    <cfRule type="containsText" dxfId="7" priority="8" operator="containsText" text="FALSE">
      <formula>NOT(ISERROR(SEARCH("FALSE",D11)))</formula>
    </cfRule>
  </conditionalFormatting>
  <conditionalFormatting sqref="D38:D1048576 D35:D36 D1:D33">
    <cfRule type="containsText" dxfId="6" priority="6" operator="containsText" text="True">
      <formula>NOT(ISERROR(SEARCH("True",D1)))</formula>
    </cfRule>
    <cfRule type="containsText" dxfId="5" priority="7" operator="containsText" text="False">
      <formula>NOT(ISERROR(SEARCH("False",D1)))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E7D25-02FE-4CE1-A85D-97F17BA54F9D}">
  <sheetPr>
    <tabColor theme="4" tint="-0.249977111117893"/>
  </sheetPr>
  <dimension ref="A1:BZ55"/>
  <sheetViews>
    <sheetView zoomScale="70" zoomScaleNormal="70" workbookViewId="0">
      <pane xSplit="1" topLeftCell="BA1" activePane="topRight" state="frozen"/>
      <selection pane="topRight" activeCell="A56" sqref="A56"/>
    </sheetView>
  </sheetViews>
  <sheetFormatPr defaultColWidth="9.26953125" defaultRowHeight="11.5" x14ac:dyDescent="0.25"/>
  <cols>
    <col min="1" max="1" width="59.54296875" style="10" bestFit="1" customWidth="1"/>
    <col min="2" max="2" width="12.26953125" style="10" bestFit="1" customWidth="1"/>
    <col min="3" max="3" width="25.26953125" style="10" bestFit="1" customWidth="1"/>
    <col min="4" max="4" width="1.54296875" style="10" customWidth="1"/>
    <col min="5" max="5" width="12.453125" style="10" bestFit="1" customWidth="1"/>
    <col min="6" max="6" width="11.7265625" style="10" bestFit="1" customWidth="1"/>
    <col min="7" max="16" width="11.453125" style="10" bestFit="1" customWidth="1"/>
    <col min="17" max="17" width="13.26953125" style="10" bestFit="1" customWidth="1"/>
    <col min="18" max="28" width="11.7265625" style="10" bestFit="1" customWidth="1"/>
    <col min="29" max="29" width="13.26953125" style="10" bestFit="1" customWidth="1"/>
    <col min="30" max="30" width="11.7265625" style="10" bestFit="1" customWidth="1"/>
    <col min="31" max="31" width="12.453125" style="10" bestFit="1" customWidth="1"/>
    <col min="32" max="37" width="11.7265625" style="10" bestFit="1" customWidth="1"/>
    <col min="38" max="40" width="11" style="10" bestFit="1" customWidth="1"/>
    <col min="41" max="41" width="15.54296875" style="10" bestFit="1" customWidth="1"/>
    <col min="42" max="46" width="12.453125" style="10" bestFit="1" customWidth="1"/>
    <col min="47" max="47" width="13.26953125" style="10" bestFit="1" customWidth="1"/>
    <col min="48" max="48" width="12.453125" style="10" bestFit="1" customWidth="1"/>
    <col min="49" max="52" width="12.26953125" style="10" bestFit="1" customWidth="1"/>
    <col min="53" max="53" width="15.26953125" style="10" bestFit="1" customWidth="1"/>
    <col min="54" max="64" width="12.26953125" style="10" bestFit="1" customWidth="1"/>
    <col min="65" max="65" width="15.26953125" style="10" bestFit="1" customWidth="1"/>
    <col min="66" max="76" width="11.54296875" style="10" bestFit="1" customWidth="1"/>
    <col min="77" max="77" width="12.453125" style="10" bestFit="1" customWidth="1"/>
    <col min="78" max="78" width="10.26953125" style="10" bestFit="1" customWidth="1"/>
    <col min="79" max="16384" width="9.26953125" style="10"/>
  </cols>
  <sheetData>
    <row r="1" spans="1:76" s="36" customFormat="1" x14ac:dyDescent="0.25">
      <c r="A1" s="36" t="s">
        <v>40</v>
      </c>
      <c r="E1" s="36">
        <f xml:space="preserve"> Operational!F1</f>
        <v>1</v>
      </c>
      <c r="F1" s="36">
        <f xml:space="preserve"> Operational!G1</f>
        <v>2</v>
      </c>
      <c r="G1" s="36">
        <f xml:space="preserve"> Operational!H1</f>
        <v>3</v>
      </c>
      <c r="H1" s="36">
        <f xml:space="preserve"> Operational!I1</f>
        <v>4</v>
      </c>
      <c r="I1" s="36">
        <f xml:space="preserve"> Operational!J1</f>
        <v>5</v>
      </c>
      <c r="J1" s="36">
        <f xml:space="preserve"> Operational!K1</f>
        <v>6</v>
      </c>
      <c r="K1" s="36">
        <f xml:space="preserve"> Operational!L1</f>
        <v>7</v>
      </c>
      <c r="L1" s="36">
        <f xml:space="preserve"> Operational!M1</f>
        <v>8</v>
      </c>
      <c r="M1" s="36">
        <f xml:space="preserve"> Operational!N1</f>
        <v>9</v>
      </c>
      <c r="N1" s="36">
        <f xml:space="preserve"> Operational!O1</f>
        <v>10</v>
      </c>
      <c r="O1" s="36">
        <f xml:space="preserve"> Operational!P1</f>
        <v>11</v>
      </c>
      <c r="P1" s="36">
        <f xml:space="preserve"> Operational!Q1</f>
        <v>12</v>
      </c>
      <c r="Q1" s="36">
        <f xml:space="preserve"> Operational!R1</f>
        <v>13</v>
      </c>
      <c r="R1" s="36">
        <f xml:space="preserve"> Operational!S1</f>
        <v>14</v>
      </c>
      <c r="S1" s="36">
        <f xml:space="preserve"> Operational!T1</f>
        <v>15</v>
      </c>
      <c r="T1" s="36">
        <f xml:space="preserve"> Operational!U1</f>
        <v>16</v>
      </c>
      <c r="U1" s="36">
        <f xml:space="preserve"> Operational!V1</f>
        <v>17</v>
      </c>
      <c r="V1" s="36">
        <f xml:space="preserve"> Operational!W1</f>
        <v>18</v>
      </c>
      <c r="W1" s="36">
        <f xml:space="preserve"> Operational!X1</f>
        <v>19</v>
      </c>
      <c r="X1" s="36">
        <f xml:space="preserve"> Operational!Y1</f>
        <v>20</v>
      </c>
      <c r="Y1" s="36">
        <f xml:space="preserve"> Operational!Z1</f>
        <v>21</v>
      </c>
      <c r="Z1" s="36">
        <f xml:space="preserve"> Operational!AA1</f>
        <v>22</v>
      </c>
      <c r="AA1" s="36">
        <f xml:space="preserve"> Operational!AB1</f>
        <v>23</v>
      </c>
      <c r="AB1" s="36">
        <f xml:space="preserve"> Operational!AC1</f>
        <v>24</v>
      </c>
      <c r="AC1" s="36">
        <f xml:space="preserve"> Operational!AD1</f>
        <v>25</v>
      </c>
      <c r="AD1" s="36">
        <f xml:space="preserve"> Operational!AE1</f>
        <v>26</v>
      </c>
      <c r="AE1" s="36">
        <f xml:space="preserve"> Operational!AF1</f>
        <v>27</v>
      </c>
      <c r="AF1" s="36">
        <f xml:space="preserve"> Operational!AG1</f>
        <v>28</v>
      </c>
      <c r="AG1" s="36">
        <f xml:space="preserve"> Operational!AH1</f>
        <v>29</v>
      </c>
      <c r="AH1" s="36">
        <f xml:space="preserve"> Operational!AI1</f>
        <v>30</v>
      </c>
      <c r="AI1" s="36">
        <f xml:space="preserve"> Operational!AJ1</f>
        <v>31</v>
      </c>
      <c r="AJ1" s="36">
        <f xml:space="preserve"> Operational!AK1</f>
        <v>32</v>
      </c>
      <c r="AK1" s="36">
        <f xml:space="preserve"> Operational!AL1</f>
        <v>33</v>
      </c>
      <c r="AL1" s="36">
        <f xml:space="preserve"> Operational!AM1</f>
        <v>34</v>
      </c>
      <c r="AM1" s="36">
        <f xml:space="preserve"> Operational!AN1</f>
        <v>35</v>
      </c>
      <c r="AN1" s="36">
        <f xml:space="preserve"> Operational!AO1</f>
        <v>36</v>
      </c>
      <c r="AO1" s="36">
        <f xml:space="preserve"> Operational!AP1</f>
        <v>37</v>
      </c>
      <c r="AP1" s="36">
        <f xml:space="preserve"> Operational!AQ1</f>
        <v>38</v>
      </c>
      <c r="AQ1" s="36">
        <f xml:space="preserve"> Operational!AR1</f>
        <v>39</v>
      </c>
      <c r="AR1" s="36">
        <f xml:space="preserve"> Operational!AS1</f>
        <v>40</v>
      </c>
      <c r="AS1" s="36">
        <f xml:space="preserve"> Operational!AT1</f>
        <v>41</v>
      </c>
      <c r="AT1" s="36">
        <f xml:space="preserve"> Operational!AU1</f>
        <v>42</v>
      </c>
      <c r="AU1" s="36">
        <f xml:space="preserve"> Operational!AV1</f>
        <v>43</v>
      </c>
      <c r="AV1" s="36">
        <f xml:space="preserve"> Operational!AW1</f>
        <v>44</v>
      </c>
      <c r="AW1" s="36">
        <f xml:space="preserve"> Operational!AX1</f>
        <v>45</v>
      </c>
      <c r="AX1" s="36">
        <f xml:space="preserve"> Operational!AY1</f>
        <v>46</v>
      </c>
      <c r="AY1" s="36">
        <f xml:space="preserve"> Operational!AZ1</f>
        <v>47</v>
      </c>
      <c r="AZ1" s="36">
        <f xml:space="preserve"> Operational!BA1</f>
        <v>48</v>
      </c>
      <c r="BA1" s="36">
        <f xml:space="preserve"> Operational!BB1</f>
        <v>49</v>
      </c>
      <c r="BB1" s="36">
        <f xml:space="preserve"> Operational!BC1</f>
        <v>50</v>
      </c>
      <c r="BC1" s="36">
        <f xml:space="preserve"> Operational!BD1</f>
        <v>51</v>
      </c>
      <c r="BD1" s="36">
        <f xml:space="preserve"> Operational!BE1</f>
        <v>52</v>
      </c>
      <c r="BE1" s="36">
        <f xml:space="preserve"> Operational!BF1</f>
        <v>53</v>
      </c>
      <c r="BF1" s="36">
        <f xml:space="preserve"> Operational!BG1</f>
        <v>54</v>
      </c>
      <c r="BG1" s="36">
        <f xml:space="preserve"> Operational!BH1</f>
        <v>55</v>
      </c>
      <c r="BH1" s="36">
        <f xml:space="preserve"> Operational!BI1</f>
        <v>56</v>
      </c>
      <c r="BI1" s="36">
        <f xml:space="preserve"> Operational!BJ1</f>
        <v>57</v>
      </c>
      <c r="BJ1" s="36">
        <f xml:space="preserve"> Operational!BK1</f>
        <v>58</v>
      </c>
      <c r="BK1" s="36">
        <f xml:space="preserve"> Operational!BL1</f>
        <v>59</v>
      </c>
      <c r="BL1" s="36">
        <f xml:space="preserve"> Operational!BM1</f>
        <v>60</v>
      </c>
      <c r="BM1" s="36">
        <f xml:space="preserve"> Operational!BN1</f>
        <v>61</v>
      </c>
      <c r="BN1" s="36">
        <f xml:space="preserve"> Operational!BO1</f>
        <v>62</v>
      </c>
      <c r="BO1" s="36">
        <f xml:space="preserve"> Operational!BP1</f>
        <v>63</v>
      </c>
      <c r="BP1" s="36">
        <f xml:space="preserve"> Operational!BQ1</f>
        <v>64</v>
      </c>
      <c r="BQ1" s="36">
        <f xml:space="preserve"> Operational!BR1</f>
        <v>65</v>
      </c>
      <c r="BR1" s="36">
        <f xml:space="preserve"> Operational!BS1</f>
        <v>66</v>
      </c>
      <c r="BS1" s="36">
        <f xml:space="preserve"> Operational!BT1</f>
        <v>67</v>
      </c>
      <c r="BT1" s="36">
        <f xml:space="preserve"> Operational!BU1</f>
        <v>68</v>
      </c>
      <c r="BU1" s="36">
        <f xml:space="preserve"> Operational!BV1</f>
        <v>69</v>
      </c>
      <c r="BV1" s="36">
        <f xml:space="preserve"> Operational!BW1</f>
        <v>70</v>
      </c>
      <c r="BW1" s="36">
        <f xml:space="preserve"> Operational!BX1</f>
        <v>71</v>
      </c>
      <c r="BX1" s="36">
        <f xml:space="preserve"> Operational!BY1</f>
        <v>72</v>
      </c>
    </row>
    <row r="2" spans="1:76" x14ac:dyDescent="0.25">
      <c r="A2" s="2" t="s">
        <v>20</v>
      </c>
      <c r="E2" s="27">
        <f xml:space="preserve"> Operational!F2</f>
        <v>2023</v>
      </c>
      <c r="F2" s="27">
        <f xml:space="preserve"> Operational!G2</f>
        <v>2023</v>
      </c>
      <c r="G2" s="27">
        <f xml:space="preserve"> Operational!H2</f>
        <v>2023</v>
      </c>
      <c r="H2" s="27">
        <f xml:space="preserve"> Operational!I2</f>
        <v>2023</v>
      </c>
      <c r="I2" s="27">
        <f xml:space="preserve"> Operational!J2</f>
        <v>2023</v>
      </c>
      <c r="J2" s="27">
        <f xml:space="preserve"> Operational!K2</f>
        <v>2023</v>
      </c>
      <c r="K2" s="27">
        <f xml:space="preserve"> Operational!L2</f>
        <v>2023</v>
      </c>
      <c r="L2" s="27">
        <f xml:space="preserve"> Operational!M2</f>
        <v>2023</v>
      </c>
      <c r="M2" s="27">
        <f xml:space="preserve"> Operational!N2</f>
        <v>2023</v>
      </c>
      <c r="N2" s="27">
        <f xml:space="preserve"> Operational!O2</f>
        <v>2023</v>
      </c>
      <c r="O2" s="27">
        <f xml:space="preserve"> Operational!P2</f>
        <v>2023</v>
      </c>
      <c r="P2" s="27">
        <f xml:space="preserve"> Operational!Q2</f>
        <v>2023</v>
      </c>
      <c r="Q2" s="27">
        <f xml:space="preserve"> Operational!R2</f>
        <v>2024</v>
      </c>
      <c r="R2" s="27">
        <f xml:space="preserve"> Operational!S2</f>
        <v>2024</v>
      </c>
      <c r="S2" s="27">
        <f xml:space="preserve"> Operational!T2</f>
        <v>2024</v>
      </c>
      <c r="T2" s="27">
        <f xml:space="preserve"> Operational!U2</f>
        <v>2024</v>
      </c>
      <c r="U2" s="27">
        <f xml:space="preserve"> Operational!V2</f>
        <v>2024</v>
      </c>
      <c r="V2" s="27">
        <f xml:space="preserve"> Operational!W2</f>
        <v>2024</v>
      </c>
      <c r="W2" s="27">
        <f xml:space="preserve"> Operational!X2</f>
        <v>2024</v>
      </c>
      <c r="X2" s="27">
        <f xml:space="preserve"> Operational!Y2</f>
        <v>2024</v>
      </c>
      <c r="Y2" s="27">
        <f xml:space="preserve"> Operational!Z2</f>
        <v>2024</v>
      </c>
      <c r="Z2" s="27">
        <f xml:space="preserve"> Operational!AA2</f>
        <v>2024</v>
      </c>
      <c r="AA2" s="27">
        <f xml:space="preserve"> Operational!AB2</f>
        <v>2024</v>
      </c>
      <c r="AB2" s="27">
        <f xml:space="preserve"> Operational!AC2</f>
        <v>2024</v>
      </c>
      <c r="AC2" s="27">
        <f xml:space="preserve"> Operational!AD2</f>
        <v>2025</v>
      </c>
      <c r="AD2" s="27">
        <f xml:space="preserve"> Operational!AE2</f>
        <v>2025</v>
      </c>
      <c r="AE2" s="27">
        <f xml:space="preserve"> Operational!AF2</f>
        <v>2025</v>
      </c>
      <c r="AF2" s="27">
        <f xml:space="preserve"> Operational!AG2</f>
        <v>2025</v>
      </c>
      <c r="AG2" s="27">
        <f xml:space="preserve"> Operational!AH2</f>
        <v>2025</v>
      </c>
      <c r="AH2" s="27">
        <f xml:space="preserve"> Operational!AI2</f>
        <v>2025</v>
      </c>
      <c r="AI2" s="27">
        <f xml:space="preserve"> Operational!AJ2</f>
        <v>2025</v>
      </c>
      <c r="AJ2" s="27">
        <f xml:space="preserve"> Operational!AK2</f>
        <v>2025</v>
      </c>
      <c r="AK2" s="27">
        <f xml:space="preserve"> Operational!AL2</f>
        <v>2025</v>
      </c>
      <c r="AL2" s="27">
        <f xml:space="preserve"> Operational!AM2</f>
        <v>2025</v>
      </c>
      <c r="AM2" s="27">
        <f xml:space="preserve"> Operational!AN2</f>
        <v>2025</v>
      </c>
      <c r="AN2" s="27">
        <f xml:space="preserve"> Operational!AO2</f>
        <v>2025</v>
      </c>
      <c r="AO2" s="27">
        <f xml:space="preserve"> Operational!AP2</f>
        <v>2026</v>
      </c>
      <c r="AP2" s="27">
        <f xml:space="preserve"> Operational!AQ2</f>
        <v>2026</v>
      </c>
      <c r="AQ2" s="27">
        <f xml:space="preserve"> Operational!AR2</f>
        <v>2026</v>
      </c>
      <c r="AR2" s="27">
        <f xml:space="preserve"> Operational!AS2</f>
        <v>2026</v>
      </c>
      <c r="AS2" s="27">
        <f xml:space="preserve"> Operational!AT2</f>
        <v>2026</v>
      </c>
      <c r="AT2" s="27">
        <f xml:space="preserve"> Operational!AU2</f>
        <v>2026</v>
      </c>
      <c r="AU2" s="27">
        <f xml:space="preserve"> Operational!AV2</f>
        <v>2026</v>
      </c>
      <c r="AV2" s="27">
        <f xml:space="preserve"> Operational!AW2</f>
        <v>2026</v>
      </c>
      <c r="AW2" s="27">
        <f xml:space="preserve"> Operational!AX2</f>
        <v>2026</v>
      </c>
      <c r="AX2" s="27">
        <f xml:space="preserve"> Operational!AY2</f>
        <v>2026</v>
      </c>
      <c r="AY2" s="27">
        <f xml:space="preserve"> Operational!AZ2</f>
        <v>2026</v>
      </c>
      <c r="AZ2" s="27">
        <f xml:space="preserve"> Operational!BA2</f>
        <v>2026</v>
      </c>
      <c r="BA2" s="27">
        <f xml:space="preserve"> Operational!BB2</f>
        <v>2027</v>
      </c>
      <c r="BB2" s="27">
        <f xml:space="preserve"> Operational!BC2</f>
        <v>2027</v>
      </c>
      <c r="BC2" s="27">
        <f xml:space="preserve"> Operational!BD2</f>
        <v>2027</v>
      </c>
      <c r="BD2" s="27">
        <f xml:space="preserve"> Operational!BE2</f>
        <v>2027</v>
      </c>
      <c r="BE2" s="27">
        <f xml:space="preserve"> Operational!BF2</f>
        <v>2027</v>
      </c>
      <c r="BF2" s="27">
        <f xml:space="preserve"> Operational!BG2</f>
        <v>2027</v>
      </c>
      <c r="BG2" s="27">
        <f xml:space="preserve"> Operational!BH2</f>
        <v>2027</v>
      </c>
      <c r="BH2" s="27">
        <f xml:space="preserve"> Operational!BI2</f>
        <v>2027</v>
      </c>
      <c r="BI2" s="27">
        <f xml:space="preserve"> Operational!BJ2</f>
        <v>2027</v>
      </c>
      <c r="BJ2" s="27">
        <f xml:space="preserve"> Operational!BK2</f>
        <v>2027</v>
      </c>
      <c r="BK2" s="27">
        <f xml:space="preserve"> Operational!BL2</f>
        <v>2027</v>
      </c>
      <c r="BL2" s="27">
        <f xml:space="preserve"> Operational!BM2</f>
        <v>2027</v>
      </c>
      <c r="BM2" s="27">
        <f xml:space="preserve"> Operational!BN2</f>
        <v>2028</v>
      </c>
      <c r="BN2" s="27">
        <f xml:space="preserve"> Operational!BO2</f>
        <v>2028</v>
      </c>
      <c r="BO2" s="27">
        <f xml:space="preserve"> Operational!BP2</f>
        <v>2028</v>
      </c>
      <c r="BP2" s="27">
        <f xml:space="preserve"> Operational!BQ2</f>
        <v>2028</v>
      </c>
      <c r="BQ2" s="27">
        <f xml:space="preserve"> Operational!BR2</f>
        <v>2028</v>
      </c>
      <c r="BR2" s="27">
        <f xml:space="preserve"> Operational!BS2</f>
        <v>2028</v>
      </c>
      <c r="BS2" s="27">
        <f xml:space="preserve"> Operational!BT2</f>
        <v>2028</v>
      </c>
      <c r="BT2" s="27">
        <f xml:space="preserve"> Operational!BU2</f>
        <v>2028</v>
      </c>
      <c r="BU2" s="27">
        <f xml:space="preserve"> Operational!BV2</f>
        <v>2028</v>
      </c>
      <c r="BV2" s="27">
        <f xml:space="preserve"> Operational!BW2</f>
        <v>2028</v>
      </c>
      <c r="BW2" s="27">
        <f xml:space="preserve"> Operational!BX2</f>
        <v>2028</v>
      </c>
      <c r="BX2" s="27">
        <f xml:space="preserve"> Operational!BY2</f>
        <v>2028</v>
      </c>
    </row>
    <row r="3" spans="1:76" s="33" customFormat="1" x14ac:dyDescent="0.25">
      <c r="A3" s="32" t="s">
        <v>28</v>
      </c>
      <c r="E3" s="37">
        <f xml:space="preserve"> Operational!F3</f>
        <v>44927</v>
      </c>
      <c r="F3" s="37">
        <f xml:space="preserve"> Operational!G3</f>
        <v>44958</v>
      </c>
      <c r="G3" s="37">
        <f xml:space="preserve"> Operational!H3</f>
        <v>44986</v>
      </c>
      <c r="H3" s="37">
        <f xml:space="preserve"> Operational!I3</f>
        <v>45017</v>
      </c>
      <c r="I3" s="37">
        <f xml:space="preserve"> Operational!J3</f>
        <v>45047</v>
      </c>
      <c r="J3" s="37">
        <f xml:space="preserve"> Operational!K3</f>
        <v>45078</v>
      </c>
      <c r="K3" s="37">
        <f xml:space="preserve"> Operational!L3</f>
        <v>45108</v>
      </c>
      <c r="L3" s="37">
        <f xml:space="preserve"> Operational!M3</f>
        <v>45139</v>
      </c>
      <c r="M3" s="37">
        <f xml:space="preserve"> Operational!N3</f>
        <v>45170</v>
      </c>
      <c r="N3" s="37">
        <f xml:space="preserve"> Operational!O3</f>
        <v>45200</v>
      </c>
      <c r="O3" s="37">
        <f xml:space="preserve"> Operational!P3</f>
        <v>45231</v>
      </c>
      <c r="P3" s="37">
        <f xml:space="preserve"> Operational!Q3</f>
        <v>45261</v>
      </c>
      <c r="Q3" s="37">
        <f xml:space="preserve"> Operational!R3</f>
        <v>45292</v>
      </c>
      <c r="R3" s="37">
        <f xml:space="preserve"> Operational!S3</f>
        <v>45323</v>
      </c>
      <c r="S3" s="37">
        <f xml:space="preserve"> Operational!T3</f>
        <v>45352</v>
      </c>
      <c r="T3" s="37">
        <f xml:space="preserve"> Operational!U3</f>
        <v>45383</v>
      </c>
      <c r="U3" s="37">
        <f xml:space="preserve"> Operational!V3</f>
        <v>45413</v>
      </c>
      <c r="V3" s="37">
        <f xml:space="preserve"> Operational!W3</f>
        <v>45444</v>
      </c>
      <c r="W3" s="37">
        <f xml:space="preserve"> Operational!X3</f>
        <v>45474</v>
      </c>
      <c r="X3" s="37">
        <f xml:space="preserve"> Operational!Y3</f>
        <v>45505</v>
      </c>
      <c r="Y3" s="37">
        <f xml:space="preserve"> Operational!Z3</f>
        <v>45536</v>
      </c>
      <c r="Z3" s="37">
        <f xml:space="preserve"> Operational!AA3</f>
        <v>45566</v>
      </c>
      <c r="AA3" s="37">
        <f xml:space="preserve"> Operational!AB3</f>
        <v>45597</v>
      </c>
      <c r="AB3" s="37">
        <f xml:space="preserve"> Operational!AC3</f>
        <v>45627</v>
      </c>
      <c r="AC3" s="37">
        <f xml:space="preserve"> Operational!AD3</f>
        <v>45658</v>
      </c>
      <c r="AD3" s="37">
        <f xml:space="preserve"> Operational!AE3</f>
        <v>45689</v>
      </c>
      <c r="AE3" s="37">
        <f xml:space="preserve"> Operational!AF3</f>
        <v>45717</v>
      </c>
      <c r="AF3" s="37">
        <f xml:space="preserve"> Operational!AG3</f>
        <v>45748</v>
      </c>
      <c r="AG3" s="37">
        <f xml:space="preserve"> Operational!AH3</f>
        <v>45778</v>
      </c>
      <c r="AH3" s="37">
        <f xml:space="preserve"> Operational!AI3</f>
        <v>45809</v>
      </c>
      <c r="AI3" s="37">
        <f xml:space="preserve"> Operational!AJ3</f>
        <v>45839</v>
      </c>
      <c r="AJ3" s="37">
        <f xml:space="preserve"> Operational!AK3</f>
        <v>45870</v>
      </c>
      <c r="AK3" s="37">
        <f xml:space="preserve"> Operational!AL3</f>
        <v>45901</v>
      </c>
      <c r="AL3" s="37">
        <f xml:space="preserve"> Operational!AM3</f>
        <v>45931</v>
      </c>
      <c r="AM3" s="37">
        <f xml:space="preserve"> Operational!AN3</f>
        <v>45962</v>
      </c>
      <c r="AN3" s="37">
        <f xml:space="preserve"> Operational!AO3</f>
        <v>45992</v>
      </c>
      <c r="AO3" s="37">
        <f xml:space="preserve"> Operational!AP3</f>
        <v>46023</v>
      </c>
      <c r="AP3" s="37">
        <f xml:space="preserve"> Operational!AQ3</f>
        <v>46054</v>
      </c>
      <c r="AQ3" s="37">
        <f xml:space="preserve"> Operational!AR3</f>
        <v>46082</v>
      </c>
      <c r="AR3" s="37">
        <f xml:space="preserve"> Operational!AS3</f>
        <v>46113</v>
      </c>
      <c r="AS3" s="37">
        <f xml:space="preserve"> Operational!AT3</f>
        <v>46143</v>
      </c>
      <c r="AT3" s="37">
        <f xml:space="preserve"> Operational!AU3</f>
        <v>46174</v>
      </c>
      <c r="AU3" s="37">
        <f xml:space="preserve"> Operational!AV3</f>
        <v>46204</v>
      </c>
      <c r="AV3" s="37">
        <f xml:space="preserve"> Operational!AW3</f>
        <v>46235</v>
      </c>
      <c r="AW3" s="37">
        <f xml:space="preserve"> Operational!AX3</f>
        <v>46266</v>
      </c>
      <c r="AX3" s="37">
        <f xml:space="preserve"> Operational!AY3</f>
        <v>46296</v>
      </c>
      <c r="AY3" s="37">
        <f xml:space="preserve"> Operational!AZ3</f>
        <v>46327</v>
      </c>
      <c r="AZ3" s="37">
        <f xml:space="preserve"> Operational!BA3</f>
        <v>46357</v>
      </c>
      <c r="BA3" s="37">
        <f xml:space="preserve"> Operational!BB3</f>
        <v>46388</v>
      </c>
      <c r="BB3" s="37">
        <f xml:space="preserve"> Operational!BC3</f>
        <v>46419</v>
      </c>
      <c r="BC3" s="37">
        <f xml:space="preserve"> Operational!BD3</f>
        <v>46447</v>
      </c>
      <c r="BD3" s="37">
        <f xml:space="preserve"> Operational!BE3</f>
        <v>46478</v>
      </c>
      <c r="BE3" s="37">
        <f xml:space="preserve"> Operational!BF3</f>
        <v>46508</v>
      </c>
      <c r="BF3" s="37">
        <f xml:space="preserve"> Operational!BG3</f>
        <v>46539</v>
      </c>
      <c r="BG3" s="37">
        <f xml:space="preserve"> Operational!BH3</f>
        <v>46569</v>
      </c>
      <c r="BH3" s="37">
        <f xml:space="preserve"> Operational!BI3</f>
        <v>46600</v>
      </c>
      <c r="BI3" s="37">
        <f xml:space="preserve"> Operational!BJ3</f>
        <v>46631</v>
      </c>
      <c r="BJ3" s="37">
        <f xml:space="preserve"> Operational!BK3</f>
        <v>46661</v>
      </c>
      <c r="BK3" s="37">
        <f xml:space="preserve"> Operational!BL3</f>
        <v>46692</v>
      </c>
      <c r="BL3" s="37">
        <f xml:space="preserve"> Operational!BM3</f>
        <v>46722</v>
      </c>
      <c r="BM3" s="37">
        <f xml:space="preserve"> Operational!BN3</f>
        <v>46753</v>
      </c>
      <c r="BN3" s="37">
        <f xml:space="preserve"> Operational!BO3</f>
        <v>46784</v>
      </c>
      <c r="BO3" s="37">
        <f xml:space="preserve"> Operational!BP3</f>
        <v>46813</v>
      </c>
      <c r="BP3" s="37">
        <f xml:space="preserve"> Operational!BQ3</f>
        <v>46844</v>
      </c>
      <c r="BQ3" s="37">
        <f xml:space="preserve"> Operational!BR3</f>
        <v>46874</v>
      </c>
      <c r="BR3" s="37">
        <f xml:space="preserve"> Operational!BS3</f>
        <v>46905</v>
      </c>
      <c r="BS3" s="37">
        <f xml:space="preserve"> Operational!BT3</f>
        <v>46935</v>
      </c>
      <c r="BT3" s="37">
        <f xml:space="preserve"> Operational!BU3</f>
        <v>46966</v>
      </c>
      <c r="BU3" s="37">
        <f xml:space="preserve"> Operational!BV3</f>
        <v>46997</v>
      </c>
      <c r="BV3" s="37">
        <f xml:space="preserve"> Operational!BW3</f>
        <v>47027</v>
      </c>
      <c r="BW3" s="37">
        <f xml:space="preserve"> Operational!BX3</f>
        <v>47058</v>
      </c>
      <c r="BX3" s="37">
        <f xml:space="preserve"> Operational!BY3</f>
        <v>47088</v>
      </c>
    </row>
    <row r="4" spans="1:76" x14ac:dyDescent="0.25">
      <c r="A4" s="2" t="s">
        <v>29</v>
      </c>
      <c r="C4" s="10" t="s">
        <v>3</v>
      </c>
      <c r="E4" s="27">
        <f xml:space="preserve"> Operational!F4</f>
        <v>1</v>
      </c>
      <c r="F4" s="27">
        <f xml:space="preserve"> Operational!G4</f>
        <v>1</v>
      </c>
      <c r="G4" s="27">
        <f xml:space="preserve"> Operational!H4</f>
        <v>1</v>
      </c>
      <c r="H4" s="27">
        <f xml:space="preserve"> Operational!I4</f>
        <v>1</v>
      </c>
      <c r="I4" s="27">
        <f xml:space="preserve"> Operational!J4</f>
        <v>1</v>
      </c>
      <c r="J4" s="27">
        <f xml:space="preserve"> Operational!K4</f>
        <v>1</v>
      </c>
      <c r="K4" s="27">
        <f xml:space="preserve"> Operational!L4</f>
        <v>1</v>
      </c>
      <c r="L4" s="27">
        <f xml:space="preserve"> Operational!M4</f>
        <v>1</v>
      </c>
      <c r="M4" s="27">
        <f xml:space="preserve"> Operational!N4</f>
        <v>1</v>
      </c>
      <c r="N4" s="27">
        <f xml:space="preserve"> Operational!O4</f>
        <v>1</v>
      </c>
      <c r="O4" s="27">
        <f xml:space="preserve"> Operational!P4</f>
        <v>1</v>
      </c>
      <c r="P4" s="27">
        <f xml:space="preserve"> Operational!Q4</f>
        <v>1</v>
      </c>
      <c r="Q4" s="27">
        <f xml:space="preserve"> Operational!R4</f>
        <v>2</v>
      </c>
      <c r="R4" s="27">
        <f xml:space="preserve"> Operational!S4</f>
        <v>2</v>
      </c>
      <c r="S4" s="27">
        <f xml:space="preserve"> Operational!T4</f>
        <v>2</v>
      </c>
      <c r="T4" s="27">
        <f xml:space="preserve"> Operational!U4</f>
        <v>2</v>
      </c>
      <c r="U4" s="27">
        <f xml:space="preserve"> Operational!V4</f>
        <v>2</v>
      </c>
      <c r="V4" s="27">
        <f xml:space="preserve"> Operational!W4</f>
        <v>2</v>
      </c>
      <c r="W4" s="27">
        <f xml:space="preserve"> Operational!X4</f>
        <v>2</v>
      </c>
      <c r="X4" s="27">
        <f xml:space="preserve"> Operational!Y4</f>
        <v>2</v>
      </c>
      <c r="Y4" s="27">
        <f xml:space="preserve"> Operational!Z4</f>
        <v>2</v>
      </c>
      <c r="Z4" s="27">
        <f xml:space="preserve"> Operational!AA4</f>
        <v>2</v>
      </c>
      <c r="AA4" s="27">
        <f xml:space="preserve"> Operational!AB4</f>
        <v>2</v>
      </c>
      <c r="AB4" s="27">
        <f xml:space="preserve"> Operational!AC4</f>
        <v>2</v>
      </c>
      <c r="AC4" s="27">
        <f xml:space="preserve"> Operational!AD4</f>
        <v>3</v>
      </c>
      <c r="AD4" s="27">
        <f xml:space="preserve"> Operational!AE4</f>
        <v>3</v>
      </c>
      <c r="AE4" s="27">
        <f xml:space="preserve"> Operational!AF4</f>
        <v>3</v>
      </c>
      <c r="AF4" s="27">
        <f xml:space="preserve"> Operational!AG4</f>
        <v>3</v>
      </c>
      <c r="AG4" s="27">
        <f xml:space="preserve"> Operational!AH4</f>
        <v>3</v>
      </c>
      <c r="AH4" s="27">
        <f xml:space="preserve"> Operational!AI4</f>
        <v>3</v>
      </c>
      <c r="AI4" s="27">
        <f xml:space="preserve"> Operational!AJ4</f>
        <v>3</v>
      </c>
      <c r="AJ4" s="27">
        <f xml:space="preserve"> Operational!AK4</f>
        <v>3</v>
      </c>
      <c r="AK4" s="27">
        <f xml:space="preserve"> Operational!AL4</f>
        <v>3</v>
      </c>
      <c r="AL4" s="27">
        <f xml:space="preserve"> Operational!AM4</f>
        <v>3</v>
      </c>
      <c r="AM4" s="27">
        <f xml:space="preserve"> Operational!AN4</f>
        <v>3</v>
      </c>
      <c r="AN4" s="27">
        <f xml:space="preserve"> Operational!AO4</f>
        <v>3</v>
      </c>
      <c r="AO4" s="27">
        <f xml:space="preserve"> Operational!AP4</f>
        <v>4</v>
      </c>
      <c r="AP4" s="27">
        <f xml:space="preserve"> Operational!AQ4</f>
        <v>4</v>
      </c>
      <c r="AQ4" s="27">
        <f xml:space="preserve"> Operational!AR4</f>
        <v>4</v>
      </c>
      <c r="AR4" s="27">
        <f xml:space="preserve"> Operational!AS4</f>
        <v>4</v>
      </c>
      <c r="AS4" s="27">
        <f xml:space="preserve"> Operational!AT4</f>
        <v>4</v>
      </c>
      <c r="AT4" s="27">
        <f xml:space="preserve"> Operational!AU4</f>
        <v>4</v>
      </c>
      <c r="AU4" s="27">
        <f xml:space="preserve"> Operational!AV4</f>
        <v>4</v>
      </c>
      <c r="AV4" s="27">
        <f xml:space="preserve"> Operational!AW4</f>
        <v>4</v>
      </c>
      <c r="AW4" s="27">
        <f xml:space="preserve"> Operational!AX4</f>
        <v>4</v>
      </c>
      <c r="AX4" s="27">
        <f xml:space="preserve"> Operational!AY4</f>
        <v>4</v>
      </c>
      <c r="AY4" s="27">
        <f xml:space="preserve"> Operational!AZ4</f>
        <v>4</v>
      </c>
      <c r="AZ4" s="27">
        <f xml:space="preserve"> Operational!BA4</f>
        <v>4</v>
      </c>
      <c r="BA4" s="27">
        <f xml:space="preserve"> Operational!BB4</f>
        <v>5</v>
      </c>
      <c r="BB4" s="27">
        <f xml:space="preserve"> Operational!BC4</f>
        <v>5</v>
      </c>
      <c r="BC4" s="27">
        <f xml:space="preserve"> Operational!BD4</f>
        <v>5</v>
      </c>
      <c r="BD4" s="27">
        <f xml:space="preserve"> Operational!BE4</f>
        <v>5</v>
      </c>
      <c r="BE4" s="27">
        <f xml:space="preserve"> Operational!BF4</f>
        <v>5</v>
      </c>
      <c r="BF4" s="27">
        <f xml:space="preserve"> Operational!BG4</f>
        <v>5</v>
      </c>
      <c r="BG4" s="27">
        <f xml:space="preserve"> Operational!BH4</f>
        <v>5</v>
      </c>
      <c r="BH4" s="27">
        <f xml:space="preserve"> Operational!BI4</f>
        <v>5</v>
      </c>
      <c r="BI4" s="27">
        <f xml:space="preserve"> Operational!BJ4</f>
        <v>5</v>
      </c>
      <c r="BJ4" s="27">
        <f xml:space="preserve"> Operational!BK4</f>
        <v>5</v>
      </c>
      <c r="BK4" s="27">
        <f xml:space="preserve"> Operational!BL4</f>
        <v>5</v>
      </c>
      <c r="BL4" s="27">
        <f xml:space="preserve"> Operational!BM4</f>
        <v>5</v>
      </c>
      <c r="BM4" s="27">
        <f xml:space="preserve"> Operational!BN4</f>
        <v>6</v>
      </c>
      <c r="BN4" s="27">
        <f xml:space="preserve"> Operational!BO4</f>
        <v>6</v>
      </c>
      <c r="BO4" s="27">
        <f xml:space="preserve"> Operational!BP4</f>
        <v>6</v>
      </c>
      <c r="BP4" s="27">
        <f xml:space="preserve"> Operational!BQ4</f>
        <v>6</v>
      </c>
      <c r="BQ4" s="27">
        <f xml:space="preserve"> Operational!BR4</f>
        <v>6</v>
      </c>
      <c r="BR4" s="27">
        <f xml:space="preserve"> Operational!BS4</f>
        <v>6</v>
      </c>
      <c r="BS4" s="27">
        <f xml:space="preserve"> Operational!BT4</f>
        <v>6</v>
      </c>
      <c r="BT4" s="27">
        <f xml:space="preserve"> Operational!BU4</f>
        <v>6</v>
      </c>
      <c r="BU4" s="27">
        <f xml:space="preserve"> Operational!BV4</f>
        <v>6</v>
      </c>
      <c r="BV4" s="27">
        <f xml:space="preserve"> Operational!BW4</f>
        <v>6</v>
      </c>
      <c r="BW4" s="27">
        <f xml:space="preserve"> Operational!BX4</f>
        <v>6</v>
      </c>
      <c r="BX4" s="27">
        <f xml:space="preserve"> Operational!BY4</f>
        <v>6</v>
      </c>
    </row>
    <row r="5" spans="1:76" x14ac:dyDescent="0.25">
      <c r="A5" s="2" t="s">
        <v>30</v>
      </c>
      <c r="C5" s="10" t="s">
        <v>3</v>
      </c>
      <c r="E5" s="27">
        <f xml:space="preserve"> Operational!F5</f>
        <v>1</v>
      </c>
      <c r="F5" s="27">
        <f xml:space="preserve"> Operational!G5</f>
        <v>1</v>
      </c>
      <c r="G5" s="27">
        <f xml:space="preserve"> Operational!H5</f>
        <v>1</v>
      </c>
      <c r="H5" s="27">
        <f xml:space="preserve"> Operational!I5</f>
        <v>2</v>
      </c>
      <c r="I5" s="27">
        <f xml:space="preserve"> Operational!J5</f>
        <v>2</v>
      </c>
      <c r="J5" s="27">
        <f xml:space="preserve"> Operational!K5</f>
        <v>2</v>
      </c>
      <c r="K5" s="27">
        <f xml:space="preserve"> Operational!L5</f>
        <v>3</v>
      </c>
      <c r="L5" s="27">
        <f xml:space="preserve"> Operational!M5</f>
        <v>3</v>
      </c>
      <c r="M5" s="27">
        <f xml:space="preserve"> Operational!N5</f>
        <v>3</v>
      </c>
      <c r="N5" s="27">
        <f xml:space="preserve"> Operational!O5</f>
        <v>4</v>
      </c>
      <c r="O5" s="27">
        <f xml:space="preserve"> Operational!P5</f>
        <v>4</v>
      </c>
      <c r="P5" s="27">
        <f xml:space="preserve"> Operational!Q5</f>
        <v>4</v>
      </c>
      <c r="Q5" s="27">
        <f xml:space="preserve"> Operational!R5</f>
        <v>5</v>
      </c>
      <c r="R5" s="27">
        <f xml:space="preserve"> Operational!S5</f>
        <v>5</v>
      </c>
      <c r="S5" s="27">
        <f xml:space="preserve"> Operational!T5</f>
        <v>5</v>
      </c>
      <c r="T5" s="27">
        <f xml:space="preserve"> Operational!U5</f>
        <v>6</v>
      </c>
      <c r="U5" s="27">
        <f xml:space="preserve"> Operational!V5</f>
        <v>6</v>
      </c>
      <c r="V5" s="27">
        <f xml:space="preserve"> Operational!W5</f>
        <v>6</v>
      </c>
      <c r="W5" s="27">
        <f xml:space="preserve"> Operational!X5</f>
        <v>7</v>
      </c>
      <c r="X5" s="27">
        <f xml:space="preserve"> Operational!Y5</f>
        <v>7</v>
      </c>
      <c r="Y5" s="27">
        <f xml:space="preserve"> Operational!Z5</f>
        <v>7</v>
      </c>
      <c r="Z5" s="27">
        <f xml:space="preserve"> Operational!AA5</f>
        <v>8</v>
      </c>
      <c r="AA5" s="27">
        <f xml:space="preserve"> Operational!AB5</f>
        <v>8</v>
      </c>
      <c r="AB5" s="27">
        <f xml:space="preserve"> Operational!AC5</f>
        <v>8</v>
      </c>
      <c r="AC5" s="27">
        <f xml:space="preserve"> Operational!AD5</f>
        <v>9</v>
      </c>
      <c r="AD5" s="27">
        <f xml:space="preserve"> Operational!AE5</f>
        <v>9</v>
      </c>
      <c r="AE5" s="27">
        <f xml:space="preserve"> Operational!AF5</f>
        <v>9</v>
      </c>
      <c r="AF5" s="27">
        <f xml:space="preserve"> Operational!AG5</f>
        <v>10</v>
      </c>
      <c r="AG5" s="27">
        <f xml:space="preserve"> Operational!AH5</f>
        <v>10</v>
      </c>
      <c r="AH5" s="27">
        <f xml:space="preserve"> Operational!AI5</f>
        <v>10</v>
      </c>
      <c r="AI5" s="27">
        <f xml:space="preserve"> Operational!AJ5</f>
        <v>11</v>
      </c>
      <c r="AJ5" s="27">
        <f xml:space="preserve"> Operational!AK5</f>
        <v>11</v>
      </c>
      <c r="AK5" s="27">
        <f xml:space="preserve"> Operational!AL5</f>
        <v>11</v>
      </c>
      <c r="AL5" s="27">
        <f xml:space="preserve"> Operational!AM5</f>
        <v>12</v>
      </c>
      <c r="AM5" s="27">
        <f xml:space="preserve"> Operational!AN5</f>
        <v>12</v>
      </c>
      <c r="AN5" s="27">
        <f xml:space="preserve"> Operational!AO5</f>
        <v>12</v>
      </c>
      <c r="AO5" s="27">
        <f xml:space="preserve"> Operational!AP5</f>
        <v>13</v>
      </c>
      <c r="AP5" s="27">
        <f xml:space="preserve"> Operational!AQ5</f>
        <v>13</v>
      </c>
      <c r="AQ5" s="27">
        <f xml:space="preserve"> Operational!AR5</f>
        <v>13</v>
      </c>
      <c r="AR5" s="27">
        <f xml:space="preserve"> Operational!AS5</f>
        <v>14</v>
      </c>
      <c r="AS5" s="27">
        <f xml:space="preserve"> Operational!AT5</f>
        <v>14</v>
      </c>
      <c r="AT5" s="27">
        <f xml:space="preserve"> Operational!AU5</f>
        <v>14</v>
      </c>
      <c r="AU5" s="27">
        <f xml:space="preserve"> Operational!AV5</f>
        <v>15</v>
      </c>
      <c r="AV5" s="27">
        <f xml:space="preserve"> Operational!AW5</f>
        <v>15</v>
      </c>
      <c r="AW5" s="27">
        <f xml:space="preserve"> Operational!AX5</f>
        <v>15</v>
      </c>
      <c r="AX5" s="27">
        <f xml:space="preserve"> Operational!AY5</f>
        <v>16</v>
      </c>
      <c r="AY5" s="27">
        <f xml:space="preserve"> Operational!AZ5</f>
        <v>16</v>
      </c>
      <c r="AZ5" s="27">
        <f xml:space="preserve"> Operational!BA5</f>
        <v>16</v>
      </c>
      <c r="BA5" s="27">
        <f xml:space="preserve"> Operational!BB5</f>
        <v>17</v>
      </c>
      <c r="BB5" s="27">
        <f xml:space="preserve"> Operational!BC5</f>
        <v>17</v>
      </c>
      <c r="BC5" s="27">
        <f xml:space="preserve"> Operational!BD5</f>
        <v>17</v>
      </c>
      <c r="BD5" s="27">
        <f xml:space="preserve"> Operational!BE5</f>
        <v>18</v>
      </c>
      <c r="BE5" s="27">
        <f xml:space="preserve"> Operational!BF5</f>
        <v>18</v>
      </c>
      <c r="BF5" s="27">
        <f xml:space="preserve"> Operational!BG5</f>
        <v>18</v>
      </c>
      <c r="BG5" s="27">
        <f xml:space="preserve"> Operational!BH5</f>
        <v>19</v>
      </c>
      <c r="BH5" s="27">
        <f xml:space="preserve"> Operational!BI5</f>
        <v>19</v>
      </c>
      <c r="BI5" s="27">
        <f xml:space="preserve"> Operational!BJ5</f>
        <v>19</v>
      </c>
      <c r="BJ5" s="27">
        <f xml:space="preserve"> Operational!BK5</f>
        <v>20</v>
      </c>
      <c r="BK5" s="27">
        <f xml:space="preserve"> Operational!BL5</f>
        <v>20</v>
      </c>
      <c r="BL5" s="27">
        <f xml:space="preserve"> Operational!BM5</f>
        <v>20</v>
      </c>
      <c r="BM5" s="27">
        <f xml:space="preserve"> Operational!BN5</f>
        <v>21</v>
      </c>
      <c r="BN5" s="27">
        <f xml:space="preserve"> Operational!BO5</f>
        <v>21</v>
      </c>
      <c r="BO5" s="27">
        <f xml:space="preserve"> Operational!BP5</f>
        <v>21</v>
      </c>
      <c r="BP5" s="27">
        <f xml:space="preserve"> Operational!BQ5</f>
        <v>22</v>
      </c>
      <c r="BQ5" s="27">
        <f xml:space="preserve"> Operational!BR5</f>
        <v>22</v>
      </c>
      <c r="BR5" s="27">
        <f xml:space="preserve"> Operational!BS5</f>
        <v>22</v>
      </c>
      <c r="BS5" s="27">
        <f xml:space="preserve"> Operational!BT5</f>
        <v>23</v>
      </c>
      <c r="BT5" s="27">
        <f xml:space="preserve"> Operational!BU5</f>
        <v>23</v>
      </c>
      <c r="BU5" s="27">
        <f xml:space="preserve"> Operational!BV5</f>
        <v>23</v>
      </c>
      <c r="BV5" s="27">
        <f xml:space="preserve"> Operational!BW5</f>
        <v>24</v>
      </c>
      <c r="BW5" s="27">
        <f xml:space="preserve"> Operational!BX5</f>
        <v>24</v>
      </c>
      <c r="BX5" s="27">
        <f xml:space="preserve"> Operational!BY5</f>
        <v>24</v>
      </c>
    </row>
    <row r="6" spans="1:76" s="23" customFormat="1" x14ac:dyDescent="0.25">
      <c r="A6" s="5" t="s">
        <v>31</v>
      </c>
      <c r="E6" s="28">
        <f xml:space="preserve"> Operational!F6</f>
        <v>1</v>
      </c>
      <c r="F6" s="28">
        <f xml:space="preserve"> Operational!G6</f>
        <v>2</v>
      </c>
      <c r="G6" s="28">
        <f xml:space="preserve"> Operational!H6</f>
        <v>3</v>
      </c>
      <c r="H6" s="28">
        <f xml:space="preserve"> Operational!I6</f>
        <v>4</v>
      </c>
      <c r="I6" s="28">
        <f xml:space="preserve"> Operational!J6</f>
        <v>5</v>
      </c>
      <c r="J6" s="28">
        <f xml:space="preserve"> Operational!K6</f>
        <v>6</v>
      </c>
      <c r="K6" s="28">
        <f xml:space="preserve"> Operational!L6</f>
        <v>7</v>
      </c>
      <c r="L6" s="28">
        <f xml:space="preserve"> Operational!M6</f>
        <v>8</v>
      </c>
      <c r="M6" s="28">
        <f xml:space="preserve"> Operational!N6</f>
        <v>9</v>
      </c>
      <c r="N6" s="28">
        <f xml:space="preserve"> Operational!O6</f>
        <v>10</v>
      </c>
      <c r="O6" s="28">
        <f xml:space="preserve"> Operational!P6</f>
        <v>11</v>
      </c>
      <c r="P6" s="28">
        <f xml:space="preserve"> Operational!Q6</f>
        <v>12</v>
      </c>
      <c r="Q6" s="28">
        <f xml:space="preserve"> Operational!R6</f>
        <v>13</v>
      </c>
      <c r="R6" s="28">
        <f xml:space="preserve"> Operational!S6</f>
        <v>14</v>
      </c>
      <c r="S6" s="28">
        <f xml:space="preserve"> Operational!T6</f>
        <v>15</v>
      </c>
      <c r="T6" s="28">
        <f xml:space="preserve"> Operational!U6</f>
        <v>16</v>
      </c>
      <c r="U6" s="28">
        <f xml:space="preserve"> Operational!V6</f>
        <v>17</v>
      </c>
      <c r="V6" s="28">
        <f xml:space="preserve"> Operational!W6</f>
        <v>18</v>
      </c>
      <c r="W6" s="28">
        <f xml:space="preserve"> Operational!X6</f>
        <v>19</v>
      </c>
      <c r="X6" s="28">
        <f xml:space="preserve"> Operational!Y6</f>
        <v>20</v>
      </c>
      <c r="Y6" s="28">
        <f xml:space="preserve"> Operational!Z6</f>
        <v>21</v>
      </c>
      <c r="Z6" s="28">
        <f xml:space="preserve"> Operational!AA6</f>
        <v>22</v>
      </c>
      <c r="AA6" s="28">
        <f xml:space="preserve"> Operational!AB6</f>
        <v>23</v>
      </c>
      <c r="AB6" s="28">
        <f xml:space="preserve"> Operational!AC6</f>
        <v>24</v>
      </c>
      <c r="AC6" s="28">
        <f xml:space="preserve"> Operational!AD6</f>
        <v>25</v>
      </c>
      <c r="AD6" s="28">
        <f xml:space="preserve"> Operational!AE6</f>
        <v>26</v>
      </c>
      <c r="AE6" s="28">
        <f xml:space="preserve"> Operational!AF6</f>
        <v>27</v>
      </c>
      <c r="AF6" s="28">
        <f xml:space="preserve"> Operational!AG6</f>
        <v>28</v>
      </c>
      <c r="AG6" s="28">
        <f xml:space="preserve"> Operational!AH6</f>
        <v>29</v>
      </c>
      <c r="AH6" s="28">
        <f xml:space="preserve"> Operational!AI6</f>
        <v>30</v>
      </c>
      <c r="AI6" s="28">
        <f xml:space="preserve"> Operational!AJ6</f>
        <v>31</v>
      </c>
      <c r="AJ6" s="28">
        <f xml:space="preserve"> Operational!AK6</f>
        <v>32</v>
      </c>
      <c r="AK6" s="28">
        <f xml:space="preserve"> Operational!AL6</f>
        <v>33</v>
      </c>
      <c r="AL6" s="28">
        <f xml:space="preserve"> Operational!AM6</f>
        <v>34</v>
      </c>
      <c r="AM6" s="28">
        <f xml:space="preserve"> Operational!AN6</f>
        <v>35</v>
      </c>
      <c r="AN6" s="28">
        <f xml:space="preserve"> Operational!AO6</f>
        <v>36</v>
      </c>
      <c r="AO6" s="28">
        <f xml:space="preserve"> Operational!AP6</f>
        <v>37</v>
      </c>
      <c r="AP6" s="28">
        <f xml:space="preserve"> Operational!AQ6</f>
        <v>38</v>
      </c>
      <c r="AQ6" s="28">
        <f xml:space="preserve"> Operational!AR6</f>
        <v>39</v>
      </c>
      <c r="AR6" s="28">
        <f xml:space="preserve"> Operational!AS6</f>
        <v>40</v>
      </c>
      <c r="AS6" s="28">
        <f xml:space="preserve"> Operational!AT6</f>
        <v>41</v>
      </c>
      <c r="AT6" s="28">
        <f xml:space="preserve"> Operational!AU6</f>
        <v>42</v>
      </c>
      <c r="AU6" s="28">
        <f xml:space="preserve"> Operational!AV6</f>
        <v>43</v>
      </c>
      <c r="AV6" s="28">
        <f xml:space="preserve"> Operational!AW6</f>
        <v>44</v>
      </c>
      <c r="AW6" s="28">
        <f xml:space="preserve"> Operational!AX6</f>
        <v>45</v>
      </c>
      <c r="AX6" s="28">
        <f xml:space="preserve"> Operational!AY6</f>
        <v>46</v>
      </c>
      <c r="AY6" s="28">
        <f xml:space="preserve"> Operational!AZ6</f>
        <v>47</v>
      </c>
      <c r="AZ6" s="28">
        <f xml:space="preserve"> Operational!BA6</f>
        <v>48</v>
      </c>
      <c r="BA6" s="28">
        <f xml:space="preserve"> Operational!BB6</f>
        <v>49</v>
      </c>
      <c r="BB6" s="28">
        <f xml:space="preserve"> Operational!BC6</f>
        <v>50</v>
      </c>
      <c r="BC6" s="28">
        <f xml:space="preserve"> Operational!BD6</f>
        <v>51</v>
      </c>
      <c r="BD6" s="28">
        <f xml:space="preserve"> Operational!BE6</f>
        <v>52</v>
      </c>
      <c r="BE6" s="28">
        <f xml:space="preserve"> Operational!BF6</f>
        <v>53</v>
      </c>
      <c r="BF6" s="28">
        <f xml:space="preserve"> Operational!BG6</f>
        <v>54</v>
      </c>
      <c r="BG6" s="28">
        <f xml:space="preserve"> Operational!BH6</f>
        <v>55</v>
      </c>
      <c r="BH6" s="28">
        <f xml:space="preserve"> Operational!BI6</f>
        <v>56</v>
      </c>
      <c r="BI6" s="28">
        <f xml:space="preserve"> Operational!BJ6</f>
        <v>57</v>
      </c>
      <c r="BJ6" s="28">
        <f xml:space="preserve"> Operational!BK6</f>
        <v>58</v>
      </c>
      <c r="BK6" s="28">
        <f xml:space="preserve"> Operational!BL6</f>
        <v>59</v>
      </c>
      <c r="BL6" s="28">
        <f xml:space="preserve"> Operational!BM6</f>
        <v>60</v>
      </c>
      <c r="BM6" s="28">
        <f xml:space="preserve"> Operational!BN6</f>
        <v>61</v>
      </c>
      <c r="BN6" s="28">
        <f xml:space="preserve"> Operational!BO6</f>
        <v>62</v>
      </c>
      <c r="BO6" s="28">
        <f xml:space="preserve"> Operational!BP6</f>
        <v>63</v>
      </c>
      <c r="BP6" s="28">
        <f xml:space="preserve"> Operational!BQ6</f>
        <v>64</v>
      </c>
      <c r="BQ6" s="28">
        <f xml:space="preserve"> Operational!BR6</f>
        <v>65</v>
      </c>
      <c r="BR6" s="28">
        <f xml:space="preserve"> Operational!BS6</f>
        <v>66</v>
      </c>
      <c r="BS6" s="28">
        <f xml:space="preserve"> Operational!BT6</f>
        <v>67</v>
      </c>
      <c r="BT6" s="28">
        <f xml:space="preserve"> Operational!BU6</f>
        <v>68</v>
      </c>
      <c r="BU6" s="28">
        <f xml:space="preserve"> Operational!BV6</f>
        <v>69</v>
      </c>
      <c r="BV6" s="28">
        <f xml:space="preserve"> Operational!BW6</f>
        <v>70</v>
      </c>
      <c r="BW6" s="28">
        <f xml:space="preserve"> Operational!BX6</f>
        <v>71</v>
      </c>
      <c r="BX6" s="28">
        <f xml:space="preserve"> Operational!BY6</f>
        <v>72</v>
      </c>
    </row>
    <row r="7" spans="1:76" s="34" customFormat="1" x14ac:dyDescent="0.25">
      <c r="A7" s="30" t="s">
        <v>1</v>
      </c>
      <c r="B7" s="42"/>
      <c r="E7" s="38">
        <f xml:space="preserve"> Operational!F7</f>
        <v>44927</v>
      </c>
      <c r="F7" s="38">
        <f xml:space="preserve"> Operational!G7</f>
        <v>44958</v>
      </c>
      <c r="G7" s="38">
        <f xml:space="preserve"> Operational!H7</f>
        <v>44986</v>
      </c>
      <c r="H7" s="38">
        <f xml:space="preserve"> Operational!I7</f>
        <v>45017</v>
      </c>
      <c r="I7" s="38">
        <f xml:space="preserve"> Operational!J7</f>
        <v>45047</v>
      </c>
      <c r="J7" s="38">
        <f xml:space="preserve"> Operational!K7</f>
        <v>45078</v>
      </c>
      <c r="K7" s="38">
        <f xml:space="preserve"> Operational!L7</f>
        <v>45108</v>
      </c>
      <c r="L7" s="38">
        <f xml:space="preserve"> Operational!M7</f>
        <v>45139</v>
      </c>
      <c r="M7" s="38">
        <f xml:space="preserve"> Operational!N7</f>
        <v>45170</v>
      </c>
      <c r="N7" s="38">
        <f xml:space="preserve"> Operational!O7</f>
        <v>45200</v>
      </c>
      <c r="O7" s="38">
        <f xml:space="preserve"> Operational!P7</f>
        <v>45231</v>
      </c>
      <c r="P7" s="38">
        <f xml:space="preserve"> Operational!Q7</f>
        <v>45261</v>
      </c>
      <c r="Q7" s="38">
        <f xml:space="preserve"> Operational!R7</f>
        <v>45292</v>
      </c>
      <c r="R7" s="38">
        <f xml:space="preserve"> Operational!S7</f>
        <v>45323</v>
      </c>
      <c r="S7" s="38">
        <f xml:space="preserve"> Operational!T7</f>
        <v>45352</v>
      </c>
      <c r="T7" s="38">
        <f xml:space="preserve"> Operational!U7</f>
        <v>45383</v>
      </c>
      <c r="U7" s="38">
        <f xml:space="preserve"> Operational!V7</f>
        <v>45413</v>
      </c>
      <c r="V7" s="38">
        <f xml:space="preserve"> Operational!W7</f>
        <v>45444</v>
      </c>
      <c r="W7" s="38">
        <f xml:space="preserve"> Operational!X7</f>
        <v>45474</v>
      </c>
      <c r="X7" s="38">
        <f xml:space="preserve"> Operational!Y7</f>
        <v>45505</v>
      </c>
      <c r="Y7" s="38">
        <f xml:space="preserve"> Operational!Z7</f>
        <v>45536</v>
      </c>
      <c r="Z7" s="38">
        <f xml:space="preserve"> Operational!AA7</f>
        <v>45566</v>
      </c>
      <c r="AA7" s="38">
        <f xml:space="preserve"> Operational!AB7</f>
        <v>45597</v>
      </c>
      <c r="AB7" s="38">
        <f xml:space="preserve"> Operational!AC7</f>
        <v>45627</v>
      </c>
      <c r="AC7" s="38">
        <f xml:space="preserve"> Operational!AD7</f>
        <v>45658</v>
      </c>
      <c r="AD7" s="38">
        <f xml:space="preserve"> Operational!AE7</f>
        <v>45689</v>
      </c>
      <c r="AE7" s="38">
        <f xml:space="preserve"> Operational!AF7</f>
        <v>45717</v>
      </c>
      <c r="AF7" s="38">
        <f xml:space="preserve"> Operational!AG7</f>
        <v>45748</v>
      </c>
      <c r="AG7" s="38">
        <f xml:space="preserve"> Operational!AH7</f>
        <v>45778</v>
      </c>
      <c r="AH7" s="38">
        <f xml:space="preserve"> Operational!AI7</f>
        <v>45809</v>
      </c>
      <c r="AI7" s="38">
        <f xml:space="preserve"> Operational!AJ7</f>
        <v>45839</v>
      </c>
      <c r="AJ7" s="38">
        <f xml:space="preserve"> Operational!AK7</f>
        <v>45870</v>
      </c>
      <c r="AK7" s="38">
        <f xml:space="preserve"> Operational!AL7</f>
        <v>45901</v>
      </c>
      <c r="AL7" s="38">
        <f xml:space="preserve"> Operational!AM7</f>
        <v>45931</v>
      </c>
      <c r="AM7" s="38">
        <f xml:space="preserve"> Operational!AN7</f>
        <v>45962</v>
      </c>
      <c r="AN7" s="38">
        <f xml:space="preserve"> Operational!AO7</f>
        <v>45992</v>
      </c>
      <c r="AO7" s="38">
        <f xml:space="preserve"> Operational!AP7</f>
        <v>46023</v>
      </c>
      <c r="AP7" s="38">
        <f xml:space="preserve"> Operational!AQ7</f>
        <v>46054</v>
      </c>
      <c r="AQ7" s="38">
        <f xml:space="preserve"> Operational!AR7</f>
        <v>46082</v>
      </c>
      <c r="AR7" s="38">
        <f xml:space="preserve"> Operational!AS7</f>
        <v>46113</v>
      </c>
      <c r="AS7" s="38">
        <f xml:space="preserve"> Operational!AT7</f>
        <v>46143</v>
      </c>
      <c r="AT7" s="38">
        <f xml:space="preserve"> Operational!AU7</f>
        <v>46174</v>
      </c>
      <c r="AU7" s="38">
        <f xml:space="preserve"> Operational!AV7</f>
        <v>46204</v>
      </c>
      <c r="AV7" s="38">
        <f xml:space="preserve"> Operational!AW7</f>
        <v>46235</v>
      </c>
      <c r="AW7" s="38">
        <f xml:space="preserve"> Operational!AX7</f>
        <v>46266</v>
      </c>
      <c r="AX7" s="38">
        <f xml:space="preserve"> Operational!AY7</f>
        <v>46296</v>
      </c>
      <c r="AY7" s="38">
        <f xml:space="preserve"> Operational!AZ7</f>
        <v>46327</v>
      </c>
      <c r="AZ7" s="38">
        <f xml:space="preserve"> Operational!BA7</f>
        <v>46357</v>
      </c>
      <c r="BA7" s="38">
        <f xml:space="preserve"> Operational!BB7</f>
        <v>46388</v>
      </c>
      <c r="BB7" s="38">
        <f xml:space="preserve"> Operational!BC7</f>
        <v>46419</v>
      </c>
      <c r="BC7" s="38">
        <f xml:space="preserve"> Operational!BD7</f>
        <v>46447</v>
      </c>
      <c r="BD7" s="38">
        <f xml:space="preserve"> Operational!BE7</f>
        <v>46478</v>
      </c>
      <c r="BE7" s="38">
        <f xml:space="preserve"> Operational!BF7</f>
        <v>46508</v>
      </c>
      <c r="BF7" s="38">
        <f xml:space="preserve"> Operational!BG7</f>
        <v>46539</v>
      </c>
      <c r="BG7" s="38">
        <f xml:space="preserve"> Operational!BH7</f>
        <v>46569</v>
      </c>
      <c r="BH7" s="38">
        <f xml:space="preserve"> Operational!BI7</f>
        <v>46600</v>
      </c>
      <c r="BI7" s="38">
        <f xml:space="preserve"> Operational!BJ7</f>
        <v>46631</v>
      </c>
      <c r="BJ7" s="38">
        <f xml:space="preserve"> Operational!BK7</f>
        <v>46661</v>
      </c>
      <c r="BK7" s="38">
        <f xml:space="preserve"> Operational!BL7</f>
        <v>46692</v>
      </c>
      <c r="BL7" s="38">
        <f xml:space="preserve"> Operational!BM7</f>
        <v>46722</v>
      </c>
      <c r="BM7" s="38">
        <f xml:space="preserve"> Operational!BN7</f>
        <v>46753</v>
      </c>
      <c r="BN7" s="38">
        <f xml:space="preserve"> Operational!BO7</f>
        <v>46784</v>
      </c>
      <c r="BO7" s="38">
        <f xml:space="preserve"> Operational!BP7</f>
        <v>46813</v>
      </c>
      <c r="BP7" s="38">
        <f xml:space="preserve"> Operational!BQ7</f>
        <v>46844</v>
      </c>
      <c r="BQ7" s="38">
        <f xml:space="preserve"> Operational!BR7</f>
        <v>46874</v>
      </c>
      <c r="BR7" s="38">
        <f xml:space="preserve"> Operational!BS7</f>
        <v>46905</v>
      </c>
      <c r="BS7" s="38">
        <f xml:space="preserve"> Operational!BT7</f>
        <v>46935</v>
      </c>
      <c r="BT7" s="38">
        <f xml:space="preserve"> Operational!BU7</f>
        <v>46966</v>
      </c>
      <c r="BU7" s="38">
        <f xml:space="preserve"> Operational!BV7</f>
        <v>46997</v>
      </c>
      <c r="BV7" s="38">
        <f xml:space="preserve"> Operational!BW7</f>
        <v>47027</v>
      </c>
      <c r="BW7" s="38">
        <f xml:space="preserve"> Operational!BX7</f>
        <v>47058</v>
      </c>
      <c r="BX7" s="38">
        <f xml:space="preserve"> Operational!BY7</f>
        <v>47088</v>
      </c>
    </row>
    <row r="8" spans="1:76" s="35" customFormat="1" x14ac:dyDescent="0.25">
      <c r="A8" s="31" t="s">
        <v>2</v>
      </c>
      <c r="E8" s="39">
        <f xml:space="preserve"> Operational!F8</f>
        <v>44957</v>
      </c>
      <c r="F8" s="39">
        <f xml:space="preserve"> Operational!G8</f>
        <v>44985</v>
      </c>
      <c r="G8" s="39">
        <f xml:space="preserve"> Operational!H8</f>
        <v>45016</v>
      </c>
      <c r="H8" s="39">
        <f xml:space="preserve"> Operational!I8</f>
        <v>45046</v>
      </c>
      <c r="I8" s="39">
        <f xml:space="preserve"> Operational!J8</f>
        <v>45077</v>
      </c>
      <c r="J8" s="39">
        <f xml:space="preserve"> Operational!K8</f>
        <v>45107</v>
      </c>
      <c r="K8" s="39">
        <f xml:space="preserve"> Operational!L8</f>
        <v>45138</v>
      </c>
      <c r="L8" s="39">
        <f xml:space="preserve"> Operational!M8</f>
        <v>45169</v>
      </c>
      <c r="M8" s="39">
        <f xml:space="preserve"> Operational!N8</f>
        <v>45199</v>
      </c>
      <c r="N8" s="39">
        <f xml:space="preserve"> Operational!O8</f>
        <v>45230</v>
      </c>
      <c r="O8" s="39">
        <f xml:space="preserve"> Operational!P8</f>
        <v>45260</v>
      </c>
      <c r="P8" s="39">
        <f xml:space="preserve"> Operational!Q8</f>
        <v>45291</v>
      </c>
      <c r="Q8" s="39">
        <f xml:space="preserve"> Operational!R8</f>
        <v>45322</v>
      </c>
      <c r="R8" s="39">
        <f xml:space="preserve"> Operational!S8</f>
        <v>45351</v>
      </c>
      <c r="S8" s="39">
        <f xml:space="preserve"> Operational!T8</f>
        <v>45382</v>
      </c>
      <c r="T8" s="39">
        <f xml:space="preserve"> Operational!U8</f>
        <v>45412</v>
      </c>
      <c r="U8" s="39">
        <f xml:space="preserve"> Operational!V8</f>
        <v>45443</v>
      </c>
      <c r="V8" s="39">
        <f xml:space="preserve"> Operational!W8</f>
        <v>45473</v>
      </c>
      <c r="W8" s="39">
        <f xml:space="preserve"> Operational!X8</f>
        <v>45504</v>
      </c>
      <c r="X8" s="39">
        <f xml:space="preserve"> Operational!Y8</f>
        <v>45535</v>
      </c>
      <c r="Y8" s="39">
        <f xml:space="preserve"> Operational!Z8</f>
        <v>45565</v>
      </c>
      <c r="Z8" s="39">
        <f xml:space="preserve"> Operational!AA8</f>
        <v>45596</v>
      </c>
      <c r="AA8" s="39">
        <f xml:space="preserve"> Operational!AB8</f>
        <v>45626</v>
      </c>
      <c r="AB8" s="39">
        <f xml:space="preserve"> Operational!AC8</f>
        <v>45657</v>
      </c>
      <c r="AC8" s="39">
        <f xml:space="preserve"> Operational!AD8</f>
        <v>45688</v>
      </c>
      <c r="AD8" s="39">
        <f xml:space="preserve"> Operational!AE8</f>
        <v>45716</v>
      </c>
      <c r="AE8" s="39">
        <f xml:space="preserve"> Operational!AF8</f>
        <v>45747</v>
      </c>
      <c r="AF8" s="39">
        <f xml:space="preserve"> Operational!AG8</f>
        <v>45777</v>
      </c>
      <c r="AG8" s="39">
        <f xml:space="preserve"> Operational!AH8</f>
        <v>45808</v>
      </c>
      <c r="AH8" s="39">
        <f xml:space="preserve"> Operational!AI8</f>
        <v>45838</v>
      </c>
      <c r="AI8" s="39">
        <f xml:space="preserve"> Operational!AJ8</f>
        <v>45869</v>
      </c>
      <c r="AJ8" s="39">
        <f xml:space="preserve"> Operational!AK8</f>
        <v>45900</v>
      </c>
      <c r="AK8" s="39">
        <f xml:space="preserve"> Operational!AL8</f>
        <v>45930</v>
      </c>
      <c r="AL8" s="39">
        <f xml:space="preserve"> Operational!AM8</f>
        <v>45961</v>
      </c>
      <c r="AM8" s="39">
        <f xml:space="preserve"> Operational!AN8</f>
        <v>45991</v>
      </c>
      <c r="AN8" s="39">
        <f xml:space="preserve"> Operational!AO8</f>
        <v>46022</v>
      </c>
      <c r="AO8" s="39">
        <f xml:space="preserve"> Operational!AP8</f>
        <v>46053</v>
      </c>
      <c r="AP8" s="39">
        <f xml:space="preserve"> Operational!AQ8</f>
        <v>46081</v>
      </c>
      <c r="AQ8" s="39">
        <f xml:space="preserve"> Operational!AR8</f>
        <v>46112</v>
      </c>
      <c r="AR8" s="39">
        <f xml:space="preserve"> Operational!AS8</f>
        <v>46142</v>
      </c>
      <c r="AS8" s="39">
        <f xml:space="preserve"> Operational!AT8</f>
        <v>46173</v>
      </c>
      <c r="AT8" s="39">
        <f xml:space="preserve"> Operational!AU8</f>
        <v>46203</v>
      </c>
      <c r="AU8" s="39">
        <f xml:space="preserve"> Operational!AV8</f>
        <v>46234</v>
      </c>
      <c r="AV8" s="39">
        <f xml:space="preserve"> Operational!AW8</f>
        <v>46265</v>
      </c>
      <c r="AW8" s="39">
        <f xml:space="preserve"> Operational!AX8</f>
        <v>46295</v>
      </c>
      <c r="AX8" s="39">
        <f xml:space="preserve"> Operational!AY8</f>
        <v>46326</v>
      </c>
      <c r="AY8" s="39">
        <f xml:space="preserve"> Operational!AZ8</f>
        <v>46356</v>
      </c>
      <c r="AZ8" s="39">
        <f xml:space="preserve"> Operational!BA8</f>
        <v>46387</v>
      </c>
      <c r="BA8" s="39">
        <f xml:space="preserve"> Operational!BB8</f>
        <v>46418</v>
      </c>
      <c r="BB8" s="39">
        <f xml:space="preserve"> Operational!BC8</f>
        <v>46446</v>
      </c>
      <c r="BC8" s="39">
        <f xml:space="preserve"> Operational!BD8</f>
        <v>46477</v>
      </c>
      <c r="BD8" s="39">
        <f xml:space="preserve"> Operational!BE8</f>
        <v>46507</v>
      </c>
      <c r="BE8" s="39">
        <f xml:space="preserve"> Operational!BF8</f>
        <v>46538</v>
      </c>
      <c r="BF8" s="39">
        <f xml:space="preserve"> Operational!BG8</f>
        <v>46568</v>
      </c>
      <c r="BG8" s="39">
        <f xml:space="preserve"> Operational!BH8</f>
        <v>46599</v>
      </c>
      <c r="BH8" s="39">
        <f xml:space="preserve"> Operational!BI8</f>
        <v>46630</v>
      </c>
      <c r="BI8" s="39">
        <f xml:space="preserve"> Operational!BJ8</f>
        <v>46660</v>
      </c>
      <c r="BJ8" s="39">
        <f xml:space="preserve"> Operational!BK8</f>
        <v>46691</v>
      </c>
      <c r="BK8" s="39">
        <f xml:space="preserve"> Operational!BL8</f>
        <v>46721</v>
      </c>
      <c r="BL8" s="39">
        <f xml:space="preserve"> Operational!BM8</f>
        <v>46752</v>
      </c>
      <c r="BM8" s="39">
        <f xml:space="preserve"> Operational!BN8</f>
        <v>46783</v>
      </c>
      <c r="BN8" s="39">
        <f xml:space="preserve"> Operational!BO8</f>
        <v>46812</v>
      </c>
      <c r="BO8" s="39">
        <f xml:space="preserve"> Operational!BP8</f>
        <v>46843</v>
      </c>
      <c r="BP8" s="39">
        <f xml:space="preserve"> Operational!BQ8</f>
        <v>46873</v>
      </c>
      <c r="BQ8" s="39">
        <f xml:space="preserve"> Operational!BR8</f>
        <v>46904</v>
      </c>
      <c r="BR8" s="39">
        <f xml:space="preserve"> Operational!BS8</f>
        <v>46934</v>
      </c>
      <c r="BS8" s="39">
        <f xml:space="preserve"> Operational!BT8</f>
        <v>46965</v>
      </c>
      <c r="BT8" s="39">
        <f xml:space="preserve"> Operational!BU8</f>
        <v>46996</v>
      </c>
      <c r="BU8" s="39">
        <f xml:space="preserve"> Operational!BV8</f>
        <v>47026</v>
      </c>
      <c r="BV8" s="39">
        <f xml:space="preserve"> Operational!BW8</f>
        <v>47057</v>
      </c>
      <c r="BW8" s="39">
        <f xml:space="preserve"> Operational!BX8</f>
        <v>47087</v>
      </c>
      <c r="BX8" s="39">
        <f xml:space="preserve"> Operational!BY8</f>
        <v>47118</v>
      </c>
    </row>
    <row r="9" spans="1:76" x14ac:dyDescent="0.25">
      <c r="B9" s="43"/>
    </row>
    <row r="10" spans="1:76" s="23" customFormat="1" x14ac:dyDescent="0.25">
      <c r="A10" s="40" t="s">
        <v>18</v>
      </c>
    </row>
    <row r="11" spans="1:76" s="43" customFormat="1" x14ac:dyDescent="0.25">
      <c r="A11" s="49" t="s">
        <v>19</v>
      </c>
      <c r="C11" s="43" t="b">
        <f>IF(SUM(E11:BX11)=SUM(Input!$B$41:$B$45),TRUE,FALSE)</f>
        <v>1</v>
      </c>
      <c r="D11" s="42"/>
      <c r="E11" s="45">
        <f>SUM(Input!B41:B45)</f>
        <v>115000</v>
      </c>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row>
    <row r="12" spans="1:76" s="43" customFormat="1" x14ac:dyDescent="0.25">
      <c r="A12" s="49" t="s">
        <v>97</v>
      </c>
      <c r="D12" s="42"/>
      <c r="E12" s="45">
        <f ca="1">INDEX(Operational!$F$6:$BY$15,10,MATCH(Financial!E6,Operational!$F$6:$BY$6,0))*((Input!$C$29*Input!$B$37)+(Input!$C$30*Input!$B$38))</f>
        <v>2625</v>
      </c>
      <c r="F12" s="45">
        <f ca="1">INDEX(Operational!$F$6:$BY$15,10,MATCH(Financial!F6,Operational!$F$6:$BY$6,0))*((Input!$C$29*Input!$B$37)+(Input!$C$30*Input!$B$38))</f>
        <v>5250</v>
      </c>
      <c r="G12" s="45">
        <f ca="1">INDEX(Operational!$F$6:$BY$15,10,MATCH(Financial!G6,Operational!$F$6:$BY$6,0))*((Input!$C$29*Input!$B$37)+(Input!$C$30*Input!$B$38))</f>
        <v>7875</v>
      </c>
      <c r="H12" s="45">
        <f ca="1">INDEX(Operational!$F$6:$BY$15,10,MATCH(Financial!H6,Operational!$F$6:$BY$6,0))*((Input!$C$29*Input!$B$37)+(Input!$C$30*Input!$B$38))</f>
        <v>10500</v>
      </c>
      <c r="I12" s="45">
        <f ca="1">INDEX(Operational!$F$6:$BY$15,10,MATCH(Financial!I6,Operational!$F$6:$BY$6,0))*((Input!$C$29*Input!$B$37)+(Input!$C$30*Input!$B$38))</f>
        <v>13125.000000000002</v>
      </c>
      <c r="J12" s="45">
        <f ca="1">INDEX(Operational!$F$6:$BY$15,10,MATCH(Financial!J6,Operational!$F$6:$BY$6,0))*((Input!$C$29*Input!$B$37)+(Input!$C$30*Input!$B$38))</f>
        <v>15750.000000000002</v>
      </c>
      <c r="K12" s="45">
        <f ca="1">INDEX(Operational!$F$6:$BY$15,10,MATCH(Financial!K6,Operational!$F$6:$BY$6,0))*((Input!$C$29*Input!$B$37)+(Input!$C$30*Input!$B$38))</f>
        <v>18375.000000000004</v>
      </c>
      <c r="L12" s="45">
        <f ca="1">INDEX(Operational!$F$6:$BY$15,10,MATCH(Financial!L6,Operational!$F$6:$BY$6,0))*((Input!$C$29*Input!$B$37)+(Input!$C$30*Input!$B$38))</f>
        <v>21000</v>
      </c>
      <c r="M12" s="45">
        <f ca="1">INDEX(Operational!$F$6:$BY$15,10,MATCH(Financial!M6,Operational!$F$6:$BY$6,0))*((Input!$C$29*Input!$B$37)+(Input!$C$30*Input!$B$38))</f>
        <v>23625</v>
      </c>
      <c r="N12" s="45">
        <f ca="1">INDEX(Operational!$F$6:$BY$15,10,MATCH(Financial!N6,Operational!$F$6:$BY$6,0))*((Input!$C$29*Input!$B$37)+(Input!$C$30*Input!$B$38))</f>
        <v>26250</v>
      </c>
      <c r="O12" s="45">
        <f ca="1">INDEX(Operational!$F$6:$BY$15,10,MATCH(Financial!O6,Operational!$F$6:$BY$6,0))*((Input!$C$29*Input!$B$37)+(Input!$C$30*Input!$B$38))</f>
        <v>28874.999999999996</v>
      </c>
      <c r="P12" s="45">
        <f ca="1">INDEX(Operational!$F$6:$BY$15,10,MATCH(Financial!P6,Operational!$F$6:$BY$6,0))*((Input!$C$29*Input!$B$37)+(Input!$C$30*Input!$B$38))</f>
        <v>31499.999999999996</v>
      </c>
      <c r="Q12" s="45">
        <f ca="1">INDEX(Operational!$F$6:$BY$15,10,MATCH(Financial!Q6,Operational!$F$6:$BY$6,0))*((Input!$C$29*Input!$B$37)+(Input!$C$30*Input!$B$38))</f>
        <v>31499.999999999996</v>
      </c>
      <c r="R12" s="45">
        <f ca="1">INDEX(Operational!$F$6:$BY$15,10,MATCH(Financial!R6,Operational!$F$6:$BY$6,0))*((Input!$C$29*Input!$B$37)+(Input!$C$30*Input!$B$38))</f>
        <v>31499.999999999993</v>
      </c>
      <c r="S12" s="45">
        <f ca="1">INDEX(Operational!$F$6:$BY$15,10,MATCH(Financial!S6,Operational!$F$6:$BY$6,0))*((Input!$C$29*Input!$B$37)+(Input!$C$30*Input!$B$38))</f>
        <v>31499.999999999993</v>
      </c>
      <c r="T12" s="45">
        <f ca="1">INDEX(Operational!$F$6:$BY$15,10,MATCH(Financial!T6,Operational!$F$6:$BY$6,0))*((Input!$C$29*Input!$B$37)+(Input!$C$30*Input!$B$38))</f>
        <v>31499.999999999993</v>
      </c>
      <c r="U12" s="45">
        <f ca="1">INDEX(Operational!$F$6:$BY$15,10,MATCH(Financial!U6,Operational!$F$6:$BY$6,0))*((Input!$C$29*Input!$B$37)+(Input!$C$30*Input!$B$38))</f>
        <v>31499.999999999996</v>
      </c>
      <c r="V12" s="45">
        <f ca="1">INDEX(Operational!$F$6:$BY$15,10,MATCH(Financial!V6,Operational!$F$6:$BY$6,0))*((Input!$C$29*Input!$B$37)+(Input!$C$30*Input!$B$38))</f>
        <v>31500</v>
      </c>
      <c r="W12" s="45">
        <f ca="1">INDEX(Operational!$F$6:$BY$15,10,MATCH(Financial!W6,Operational!$F$6:$BY$6,0))*((Input!$C$29*Input!$B$37)+(Input!$C$30*Input!$B$38))</f>
        <v>31500</v>
      </c>
      <c r="X12" s="45">
        <f ca="1">INDEX(Operational!$F$6:$BY$15,10,MATCH(Financial!X6,Operational!$F$6:$BY$6,0))*((Input!$C$29*Input!$B$37)+(Input!$C$30*Input!$B$38))</f>
        <v>31500.000000000004</v>
      </c>
      <c r="Y12" s="45">
        <f ca="1">INDEX(Operational!$F$6:$BY$15,10,MATCH(Financial!Y6,Operational!$F$6:$BY$6,0))*((Input!$C$29*Input!$B$37)+(Input!$C$30*Input!$B$38))</f>
        <v>31500.000000000007</v>
      </c>
      <c r="Z12" s="45">
        <f ca="1">INDEX(Operational!$F$6:$BY$15,10,MATCH(Financial!Z6,Operational!$F$6:$BY$6,0))*((Input!$C$29*Input!$B$37)+(Input!$C$30*Input!$B$38))</f>
        <v>31500.000000000015</v>
      </c>
      <c r="AA12" s="45">
        <f ca="1">INDEX(Operational!$F$6:$BY$15,10,MATCH(Financial!AA6,Operational!$F$6:$BY$6,0))*((Input!$C$29*Input!$B$37)+(Input!$C$30*Input!$B$38))</f>
        <v>31500.000000000018</v>
      </c>
      <c r="AB12" s="45">
        <f ca="1">INDEX(Operational!$F$6:$BY$15,10,MATCH(Financial!AB6,Operational!$F$6:$BY$6,0))*((Input!$C$29*Input!$B$37)+(Input!$C$30*Input!$B$38))</f>
        <v>31500.000000000022</v>
      </c>
      <c r="AC12" s="45">
        <f ca="1">INDEX(Operational!$F$6:$BY$15,10,MATCH(Financial!AC6,Operational!$F$6:$BY$6,0))*((Input!$C$29*Input!$B$37)+(Input!$C$30*Input!$B$38))</f>
        <v>31500.000000000025</v>
      </c>
      <c r="AD12" s="45">
        <f ca="1">INDEX(Operational!$F$6:$BY$15,10,MATCH(Financial!AD6,Operational!$F$6:$BY$6,0))*((Input!$C$29*Input!$B$37)+(Input!$C$30*Input!$B$38))</f>
        <v>31500.000000000033</v>
      </c>
      <c r="AE12" s="45">
        <f ca="1">INDEX(Operational!$F$6:$BY$15,10,MATCH(Financial!AE6,Operational!$F$6:$BY$6,0))*((Input!$C$29*Input!$B$37)+(Input!$C$30*Input!$B$38))</f>
        <v>31500.000000000036</v>
      </c>
      <c r="AF12" s="45">
        <f ca="1">INDEX(Operational!$F$6:$BY$15,10,MATCH(Financial!AF6,Operational!$F$6:$BY$6,0))*((Input!$C$29*Input!$B$37)+(Input!$C$30*Input!$B$38))</f>
        <v>31500.000000000036</v>
      </c>
      <c r="AG12" s="45">
        <f ca="1">INDEX(Operational!$F$6:$BY$15,10,MATCH(Financial!AG6,Operational!$F$6:$BY$6,0))*((Input!$C$29*Input!$B$37)+(Input!$C$30*Input!$B$38))</f>
        <v>31500.000000000036</v>
      </c>
      <c r="AH12" s="45">
        <f ca="1">INDEX(Operational!$F$6:$BY$15,10,MATCH(Financial!AH6,Operational!$F$6:$BY$6,0))*((Input!$C$29*Input!$B$37)+(Input!$C$30*Input!$B$38))</f>
        <v>31500.000000000036</v>
      </c>
      <c r="AI12" s="45">
        <f ca="1">INDEX(Operational!$F$6:$BY$15,10,MATCH(Financial!AI6,Operational!$F$6:$BY$6,0))*((Input!$C$29*Input!$B$37)+(Input!$C$30*Input!$B$38))</f>
        <v>31500.000000000025</v>
      </c>
      <c r="AJ12" s="45">
        <f ca="1">INDEX(Operational!$F$6:$BY$15,10,MATCH(Financial!AJ6,Operational!$F$6:$BY$6,0))*((Input!$C$29*Input!$B$37)+(Input!$C$30*Input!$B$38))</f>
        <v>31500.000000000018</v>
      </c>
      <c r="AK12" s="45">
        <f ca="1">INDEX(Operational!$F$6:$BY$15,10,MATCH(Financial!AK6,Operational!$F$6:$BY$6,0))*((Input!$C$29*Input!$B$37)+(Input!$C$30*Input!$B$38))</f>
        <v>31500.000000000007</v>
      </c>
      <c r="AL12" s="45">
        <f ca="1">INDEX(Operational!$F$6:$BY$15,10,MATCH(Financial!AL6,Operational!$F$6:$BY$6,0))*((Input!$C$29*Input!$B$37)+(Input!$C$30*Input!$B$38))</f>
        <v>31500</v>
      </c>
      <c r="AM12" s="45">
        <f ca="1">INDEX(Operational!$F$6:$BY$15,10,MATCH(Financial!AM6,Operational!$F$6:$BY$6,0))*((Input!$C$29*Input!$B$37)+(Input!$C$30*Input!$B$38))</f>
        <v>31499.999999999993</v>
      </c>
      <c r="AN12" s="45">
        <f ca="1">INDEX(Operational!$F$6:$BY$15,10,MATCH(Financial!AN6,Operational!$F$6:$BY$6,0))*((Input!$C$29*Input!$B$37)+(Input!$C$30*Input!$B$38))</f>
        <v>31499.999999999982</v>
      </c>
      <c r="AO12" s="45">
        <f ca="1">INDEX(Operational!$F$6:$BY$15,10,MATCH(Financial!AO6,Operational!$F$6:$BY$6,0))*((Input!$C$29*Input!$B$37)+(Input!$C$30*Input!$B$38))</f>
        <v>31499.999999999975</v>
      </c>
      <c r="AP12" s="45">
        <f ca="1">INDEX(Operational!$F$6:$BY$15,10,MATCH(Financial!AP6,Operational!$F$6:$BY$6,0))*((Input!$C$29*Input!$B$37)+(Input!$C$30*Input!$B$38))</f>
        <v>31499.999999999964</v>
      </c>
      <c r="AQ12" s="45">
        <f ca="1">INDEX(Operational!$F$6:$BY$15,10,MATCH(Financial!AQ6,Operational!$F$6:$BY$6,0))*((Input!$C$29*Input!$B$37)+(Input!$C$30*Input!$B$38))</f>
        <v>31499.999999999956</v>
      </c>
      <c r="AR12" s="45">
        <f ca="1">INDEX(Operational!$F$6:$BY$15,10,MATCH(Financial!AR6,Operational!$F$6:$BY$6,0))*((Input!$C$29*Input!$B$37)+(Input!$C$30*Input!$B$38))</f>
        <v>31499.999999999945</v>
      </c>
      <c r="AS12" s="45">
        <f ca="1">INDEX(Operational!$F$6:$BY$15,10,MATCH(Financial!AS6,Operational!$F$6:$BY$6,0))*((Input!$C$29*Input!$B$37)+(Input!$C$30*Input!$B$38))</f>
        <v>31499.999999999938</v>
      </c>
      <c r="AT12" s="45">
        <f ca="1">INDEX(Operational!$F$6:$BY$15,10,MATCH(Financial!AT6,Operational!$F$6:$BY$6,0))*((Input!$C$29*Input!$B$37)+(Input!$C$30*Input!$B$38))</f>
        <v>31499.999999999927</v>
      </c>
      <c r="AU12" s="45">
        <f ca="1">INDEX(Operational!$F$6:$BY$15,10,MATCH(Financial!AU6,Operational!$F$6:$BY$6,0))*((Input!$C$29*Input!$B$37)+(Input!$C$30*Input!$B$38))</f>
        <v>31499.999999999927</v>
      </c>
      <c r="AV12" s="45">
        <f ca="1">INDEX(Operational!$F$6:$BY$15,10,MATCH(Financial!AV6,Operational!$F$6:$BY$6,0))*((Input!$C$29*Input!$B$37)+(Input!$C$30*Input!$B$38))</f>
        <v>31499.999999999927</v>
      </c>
      <c r="AW12" s="45">
        <f ca="1">INDEX(Operational!$F$6:$BY$15,10,MATCH(Financial!AW6,Operational!$F$6:$BY$6,0))*((Input!$C$29*Input!$B$37)+(Input!$C$30*Input!$B$38))</f>
        <v>31499.999999999927</v>
      </c>
      <c r="AX12" s="45">
        <f ca="1">INDEX(Operational!$F$6:$BY$15,10,MATCH(Financial!AX6,Operational!$F$6:$BY$6,0))*((Input!$C$29*Input!$B$37)+(Input!$C$30*Input!$B$38))</f>
        <v>31499.999999999927</v>
      </c>
      <c r="AY12" s="45">
        <f ca="1">INDEX(Operational!$F$6:$BY$15,10,MATCH(Financial!AY6,Operational!$F$6:$BY$6,0))*((Input!$C$29*Input!$B$37)+(Input!$C$30*Input!$B$38))</f>
        <v>31499.999999999927</v>
      </c>
      <c r="AZ12" s="45">
        <f ca="1">INDEX(Operational!$F$6:$BY$15,10,MATCH(Financial!AZ6,Operational!$F$6:$BY$6,0))*((Input!$C$29*Input!$B$37)+(Input!$C$30*Input!$B$38))</f>
        <v>31499.999999999927</v>
      </c>
      <c r="BA12" s="45">
        <f ca="1">INDEX(Operational!$F$6:$BY$15,10,MATCH(Financial!BA6,Operational!$F$6:$BY$6,0))*((Input!$C$29*Input!$B$37)+(Input!$C$30*Input!$B$38))</f>
        <v>28874.999999999935</v>
      </c>
      <c r="BB12" s="45">
        <f ca="1">INDEX(Operational!$F$6:$BY$15,10,MATCH(Financial!BB6,Operational!$F$6:$BY$6,0))*((Input!$C$29*Input!$B$37)+(Input!$C$30*Input!$B$38))</f>
        <v>26249.999999999942</v>
      </c>
      <c r="BC12" s="45">
        <f ca="1">INDEX(Operational!$F$6:$BY$15,10,MATCH(Financial!BC6,Operational!$F$6:$BY$6,0))*((Input!$C$29*Input!$B$37)+(Input!$C$30*Input!$B$38))</f>
        <v>23624.999999999945</v>
      </c>
      <c r="BD12" s="45">
        <f ca="1">INDEX(Operational!$F$6:$BY$15,10,MATCH(Financial!BD6,Operational!$F$6:$BY$6,0))*((Input!$C$29*Input!$B$37)+(Input!$C$30*Input!$B$38))</f>
        <v>20999.999999999953</v>
      </c>
      <c r="BE12" s="45">
        <f ca="1">INDEX(Operational!$F$6:$BY$15,10,MATCH(Financial!BE6,Operational!$F$6:$BY$6,0))*((Input!$C$29*Input!$B$37)+(Input!$C$30*Input!$B$38))</f>
        <v>18374.99999999996</v>
      </c>
      <c r="BF12" s="45">
        <f ca="1">INDEX(Operational!$F$6:$BY$15,10,MATCH(Financial!BF6,Operational!$F$6:$BY$6,0))*((Input!$C$29*Input!$B$37)+(Input!$C$30*Input!$B$38))</f>
        <v>15749.999999999964</v>
      </c>
      <c r="BG12" s="45">
        <f ca="1">INDEX(Operational!$F$6:$BY$15,10,MATCH(Financial!BG6,Operational!$F$6:$BY$6,0))*((Input!$C$29*Input!$B$37)+(Input!$C$30*Input!$B$38))</f>
        <v>13124.999999999971</v>
      </c>
      <c r="BH12" s="45">
        <f ca="1">INDEX(Operational!$F$6:$BY$15,10,MATCH(Financial!BH6,Operational!$F$6:$BY$6,0))*((Input!$C$29*Input!$B$37)+(Input!$C$30*Input!$B$38))</f>
        <v>10499.999999999976</v>
      </c>
      <c r="BI12" s="45">
        <f ca="1">INDEX(Operational!$F$6:$BY$15,10,MATCH(Financial!BI6,Operational!$F$6:$BY$6,0))*((Input!$C$29*Input!$B$37)+(Input!$C$30*Input!$B$38))</f>
        <v>7874.9999999999818</v>
      </c>
      <c r="BJ12" s="45">
        <f ca="1">INDEX(Operational!$F$6:$BY$15,10,MATCH(Financial!BJ6,Operational!$F$6:$BY$6,0))*((Input!$C$29*Input!$B$37)+(Input!$C$30*Input!$B$38))</f>
        <v>5249.9999999999882</v>
      </c>
      <c r="BK12" s="45">
        <f ca="1">INDEX(Operational!$F$6:$BY$15,10,MATCH(Financial!BK6,Operational!$F$6:$BY$6,0))*((Input!$C$29*Input!$B$37)+(Input!$C$30*Input!$B$38))</f>
        <v>2624.9999999999941</v>
      </c>
      <c r="BL12" s="45">
        <f ca="1">INDEX(Operational!$F$6:$BY$15,10,MATCH(Financial!BL6,Operational!$F$6:$BY$6,0))*((Input!$C$29*Input!$B$37)+(Input!$C$30*Input!$B$38))</f>
        <v>0</v>
      </c>
      <c r="BM12" s="45">
        <f ca="1">INDEX(Operational!$F$6:$BY$15,10,MATCH(Financial!BM6,Operational!$F$6:$BY$6,0))*((Input!$C$29*Input!$B$37)+(Input!$C$30*Input!$B$38))</f>
        <v>0</v>
      </c>
      <c r="BN12" s="45">
        <f ca="1">INDEX(Operational!$F$6:$BY$15,10,MATCH(Financial!BN6,Operational!$F$6:$BY$6,0))*((Input!$C$29*Input!$B$37)+(Input!$C$30*Input!$B$38))</f>
        <v>0</v>
      </c>
      <c r="BO12" s="45">
        <f ca="1">INDEX(Operational!$F$6:$BY$15,10,MATCH(Financial!BO6,Operational!$F$6:$BY$6,0))*((Input!$C$29*Input!$B$37)+(Input!$C$30*Input!$B$38))</f>
        <v>0</v>
      </c>
      <c r="BP12" s="45">
        <f ca="1">INDEX(Operational!$F$6:$BY$15,10,MATCH(Financial!BP6,Operational!$F$6:$BY$6,0))*((Input!$C$29*Input!$B$37)+(Input!$C$30*Input!$B$38))</f>
        <v>0</v>
      </c>
      <c r="BQ12" s="45">
        <f ca="1">INDEX(Operational!$F$6:$BY$15,10,MATCH(Financial!BQ6,Operational!$F$6:$BY$6,0))*((Input!$C$29*Input!$B$37)+(Input!$C$30*Input!$B$38))</f>
        <v>0</v>
      </c>
      <c r="BR12" s="45">
        <f ca="1">INDEX(Operational!$F$6:$BY$15,10,MATCH(Financial!BR6,Operational!$F$6:$BY$6,0))*((Input!$C$29*Input!$B$37)+(Input!$C$30*Input!$B$38))</f>
        <v>0</v>
      </c>
      <c r="BS12" s="45">
        <f ca="1">INDEX(Operational!$F$6:$BY$15,10,MATCH(Financial!BS6,Operational!$F$6:$BY$6,0))*((Input!$C$29*Input!$B$37)+(Input!$C$30*Input!$B$38))</f>
        <v>0</v>
      </c>
      <c r="BT12" s="45">
        <f ca="1">INDEX(Operational!$F$6:$BY$15,10,MATCH(Financial!BT6,Operational!$F$6:$BY$6,0))*((Input!$C$29*Input!$B$37)+(Input!$C$30*Input!$B$38))</f>
        <v>0</v>
      </c>
      <c r="BU12" s="45">
        <f ca="1">INDEX(Operational!$F$6:$BY$15,10,MATCH(Financial!BU6,Operational!$F$6:$BY$6,0))*((Input!$C$29*Input!$B$37)+(Input!$C$30*Input!$B$38))</f>
        <v>0</v>
      </c>
      <c r="BV12" s="45">
        <f ca="1">INDEX(Operational!$F$6:$BY$15,10,MATCH(Financial!BV6,Operational!$F$6:$BY$6,0))*((Input!$C$29*Input!$B$37)+(Input!$C$30*Input!$B$38))</f>
        <v>0</v>
      </c>
      <c r="BW12" s="45">
        <f ca="1">INDEX(Operational!$F$6:$BY$15,10,MATCH(Financial!BW6,Operational!$F$6:$BY$6,0))*((Input!$C$29*Input!$B$37)+(Input!$C$30*Input!$B$38))</f>
        <v>0</v>
      </c>
      <c r="BX12" s="45">
        <f ca="1">INDEX(Operational!$F$6:$BY$15,10,MATCH(Financial!BX6,Operational!$F$6:$BY$6,0))*((Input!$C$29*Input!$B$37)+(Input!$C$30*Input!$B$38))</f>
        <v>0</v>
      </c>
    </row>
    <row r="13" spans="1:76" s="46" customFormat="1" x14ac:dyDescent="0.25">
      <c r="A13" s="50" t="s">
        <v>21</v>
      </c>
      <c r="E13" s="47">
        <f>IF(E6&lt;=Input!$B$4,SUM(Input!$C$41:$C$45)/12,IF(E6&lt;=(Input!$B$4+Input!$B$5),SUM(Input!$C$42:$C$43)/12,""))</f>
        <v>9166.6666666666661</v>
      </c>
      <c r="F13" s="47">
        <f>IF(F6&lt;=Input!$B$4,SUM(Input!$C$41:$C$45)/12,IF(F6&lt;=(Input!$B$4+Input!$B$5),SUM(Input!$C$42:$C$43)/12,""))</f>
        <v>9166.6666666666661</v>
      </c>
      <c r="G13" s="47">
        <f>IF(G6&lt;=Input!$B$4,SUM(Input!$C$41:$C$45)/12,IF(G6&lt;=(Input!$B$4+Input!$B$5),SUM(Input!$C$42:$C$43)/12,""))</f>
        <v>9166.6666666666661</v>
      </c>
      <c r="H13" s="47">
        <f>IF(H6&lt;=Input!$B$4,SUM(Input!$C$41:$C$45)/12,IF(H6&lt;=(Input!$B$4+Input!$B$5),SUM(Input!$C$42:$C$43)/12,""))</f>
        <v>9166.6666666666661</v>
      </c>
      <c r="I13" s="47">
        <f>IF(I6&lt;=Input!$B$4,SUM(Input!$C$41:$C$45)/12,IF(I6&lt;=(Input!$B$4+Input!$B$5),SUM(Input!$C$42:$C$43)/12,""))</f>
        <v>9166.6666666666661</v>
      </c>
      <c r="J13" s="47">
        <f>IF(J6&lt;=Input!$B$4,SUM(Input!$C$41:$C$45)/12,IF(J6&lt;=(Input!$B$4+Input!$B$5),SUM(Input!$C$42:$C$43)/12,""))</f>
        <v>9166.6666666666661</v>
      </c>
      <c r="K13" s="47">
        <f>IF(K6&lt;=Input!$B$4,SUM(Input!$C$41:$C$45)/12,IF(K6&lt;=(Input!$B$4+Input!$B$5),SUM(Input!$C$42:$C$43)/12,""))</f>
        <v>9166.6666666666661</v>
      </c>
      <c r="L13" s="47">
        <f>IF(L6&lt;=Input!$B$4,SUM(Input!$C$41:$C$45)/12,IF(L6&lt;=(Input!$B$4+Input!$B$5),SUM(Input!$C$42:$C$43)/12,""))</f>
        <v>9166.6666666666661</v>
      </c>
      <c r="M13" s="47">
        <f>IF(M6&lt;=Input!$B$4,SUM(Input!$C$41:$C$45)/12,IF(M6&lt;=(Input!$B$4+Input!$B$5),SUM(Input!$C$42:$C$43)/12,""))</f>
        <v>9166.6666666666661</v>
      </c>
      <c r="N13" s="47">
        <f>IF(N6&lt;=Input!$B$4,SUM(Input!$C$41:$C$45)/12,IF(N6&lt;=(Input!$B$4+Input!$B$5),SUM(Input!$C$42:$C$43)/12,""))</f>
        <v>9166.6666666666661</v>
      </c>
      <c r="O13" s="47">
        <f>IF(O6&lt;=Input!$B$4,SUM(Input!$C$41:$C$45)/12,IF(O6&lt;=(Input!$B$4+Input!$B$5),SUM(Input!$C$42:$C$43)/12,""))</f>
        <v>9166.6666666666661</v>
      </c>
      <c r="P13" s="47">
        <f>IF(P6&lt;=Input!$B$4,SUM(Input!$C$41:$C$45)/12,IF(P6&lt;=(Input!$B$4+Input!$B$5),SUM(Input!$C$42:$C$43)/12,""))</f>
        <v>9166.6666666666661</v>
      </c>
      <c r="Q13" s="47">
        <f>IF(Q6&lt;=Input!$B$4,SUM(Input!$C$41:$C$45)/12,IF(Q6&lt;=(Input!$B$4+Input!$B$5),SUM(Input!$C$42:$C$43)/12,""))</f>
        <v>9166.6666666666661</v>
      </c>
      <c r="R13" s="47">
        <f>IF(R6&lt;=Input!$B$4,SUM(Input!$C$41:$C$45)/12,IF(R6&lt;=(Input!$B$4+Input!$B$5),SUM(Input!$C$42:$C$43)/12,""))</f>
        <v>9166.6666666666661</v>
      </c>
      <c r="S13" s="47">
        <f>IF(S6&lt;=Input!$B$4,SUM(Input!$C$41:$C$45)/12,IF(S6&lt;=(Input!$B$4+Input!$B$5),SUM(Input!$C$42:$C$43)/12,""))</f>
        <v>9166.6666666666661</v>
      </c>
      <c r="T13" s="47">
        <f>IF(T6&lt;=Input!$B$4,SUM(Input!$C$41:$C$45)/12,IF(T6&lt;=(Input!$B$4+Input!$B$5),SUM(Input!$C$42:$C$43)/12,""))</f>
        <v>9166.6666666666661</v>
      </c>
      <c r="U13" s="47">
        <f>IF(U6&lt;=Input!$B$4,SUM(Input!$C$41:$C$45)/12,IF(U6&lt;=(Input!$B$4+Input!$B$5),SUM(Input!$C$42:$C$43)/12,""))</f>
        <v>9166.6666666666661</v>
      </c>
      <c r="V13" s="47">
        <f>IF(V6&lt;=Input!$B$4,SUM(Input!$C$41:$C$45)/12,IF(V6&lt;=(Input!$B$4+Input!$B$5),SUM(Input!$C$42:$C$43)/12,""))</f>
        <v>9166.6666666666661</v>
      </c>
      <c r="W13" s="47">
        <f>IF(W6&lt;=Input!$B$4,SUM(Input!$C$41:$C$45)/12,IF(W6&lt;=(Input!$B$4+Input!$B$5),SUM(Input!$C$42:$C$43)/12,""))</f>
        <v>9166.6666666666661</v>
      </c>
      <c r="X13" s="47">
        <f>IF(X6&lt;=Input!$B$4,SUM(Input!$C$41:$C$45)/12,IF(X6&lt;=(Input!$B$4+Input!$B$5),SUM(Input!$C$42:$C$43)/12,""))</f>
        <v>9166.6666666666661</v>
      </c>
      <c r="Y13" s="47">
        <f>IF(Y6&lt;=Input!$B$4,SUM(Input!$C$41:$C$45)/12,IF(Y6&lt;=(Input!$B$4+Input!$B$5),SUM(Input!$C$42:$C$43)/12,""))</f>
        <v>9166.6666666666661</v>
      </c>
      <c r="Z13" s="47">
        <f>IF(Z6&lt;=Input!$B$4,SUM(Input!$C$41:$C$45)/12,IF(Z6&lt;=(Input!$B$4+Input!$B$5),SUM(Input!$C$42:$C$43)/12,""))</f>
        <v>9166.6666666666661</v>
      </c>
      <c r="AA13" s="47">
        <f>IF(AA6&lt;=Input!$B$4,SUM(Input!$C$41:$C$45)/12,IF(AA6&lt;=(Input!$B$4+Input!$B$5),SUM(Input!$C$42:$C$43)/12,""))</f>
        <v>9166.6666666666661</v>
      </c>
      <c r="AB13" s="47">
        <f>IF(AB6&lt;=Input!$B$4,SUM(Input!$C$41:$C$45)/12,IF(AB6&lt;=(Input!$B$4+Input!$B$5),SUM(Input!$C$42:$C$43)/12,""))</f>
        <v>9166.6666666666661</v>
      </c>
      <c r="AC13" s="47">
        <f>IF(AC6&lt;=Input!$B$4,SUM(Input!$C$41:$C$45)/12,IF(AC6&lt;=(Input!$B$4+Input!$B$5),SUM(Input!$C$42:$C$43)/12,""))</f>
        <v>9166.6666666666661</v>
      </c>
      <c r="AD13" s="47">
        <f>IF(AD6&lt;=Input!$B$4,SUM(Input!$C$41:$C$45)/12,IF(AD6&lt;=(Input!$B$4+Input!$B$5),SUM(Input!$C$42:$C$43)/12,""))</f>
        <v>9166.6666666666661</v>
      </c>
      <c r="AE13" s="47">
        <f>IF(AE6&lt;=Input!$B$4,SUM(Input!$C$41:$C$45)/12,IF(AE6&lt;=(Input!$B$4+Input!$B$5),SUM(Input!$C$42:$C$43)/12,""))</f>
        <v>9166.6666666666661</v>
      </c>
      <c r="AF13" s="47">
        <f>IF(AF6&lt;=Input!$B$4,SUM(Input!$C$41:$C$45)/12,IF(AF6&lt;=(Input!$B$4+Input!$B$5),SUM(Input!$C$42:$C$43)/12,""))</f>
        <v>9166.6666666666661</v>
      </c>
      <c r="AG13" s="47">
        <f>IF(AG6&lt;=Input!$B$4,SUM(Input!$C$41:$C$45)/12,IF(AG6&lt;=(Input!$B$4+Input!$B$5),SUM(Input!$C$42:$C$43)/12,""))</f>
        <v>9166.6666666666661</v>
      </c>
      <c r="AH13" s="47">
        <f>IF(AH6&lt;=Input!$B$4,SUM(Input!$C$41:$C$45)/12,IF(AH6&lt;=(Input!$B$4+Input!$B$5),SUM(Input!$C$42:$C$43)/12,""))</f>
        <v>9166.6666666666661</v>
      </c>
      <c r="AI13" s="47">
        <f>IF(AI6&lt;=Input!$B$4,SUM(Input!$C$41:$C$45)/12,IF(AI6&lt;=(Input!$B$4+Input!$B$5),SUM(Input!$C$42:$C$43)/12,""))</f>
        <v>9166.6666666666661</v>
      </c>
      <c r="AJ13" s="47">
        <f>IF(AJ6&lt;=Input!$B$4,SUM(Input!$C$41:$C$45)/12,IF(AJ6&lt;=(Input!$B$4+Input!$B$5),SUM(Input!$C$42:$C$43)/12,""))</f>
        <v>9166.6666666666661</v>
      </c>
      <c r="AK13" s="47">
        <f>IF(AK6&lt;=Input!$B$4,SUM(Input!$C$41:$C$45)/12,IF(AK6&lt;=(Input!$B$4+Input!$B$5),SUM(Input!$C$42:$C$43)/12,""))</f>
        <v>9166.6666666666661</v>
      </c>
      <c r="AL13" s="47">
        <f>IF(AL6&lt;=Input!$B$4,SUM(Input!$C$41:$C$45)/12,IF(AL6&lt;=(Input!$B$4+Input!$B$5),SUM(Input!$C$42:$C$43)/12,""))</f>
        <v>9166.6666666666661</v>
      </c>
      <c r="AM13" s="47">
        <f>IF(AM6&lt;=Input!$B$4,SUM(Input!$C$41:$C$45)/12,IF(AM6&lt;=(Input!$B$4+Input!$B$5),SUM(Input!$C$42:$C$43)/12,""))</f>
        <v>9166.6666666666661</v>
      </c>
      <c r="AN13" s="47">
        <f>IF(AN6&lt;=Input!$B$4,SUM(Input!$C$41:$C$45)/12,IF(AN6&lt;=(Input!$B$4+Input!$B$5),SUM(Input!$C$42:$C$43)/12,""))</f>
        <v>9166.6666666666661</v>
      </c>
      <c r="AO13" s="47">
        <f>IF(AO6&lt;=Input!$B$4,SUM(Input!$C$41:$C$45)/12,IF(AO6&lt;=(Input!$B$4+Input!$B$5),SUM(Input!$C$42:$C$43)/12,""))</f>
        <v>9166.6666666666661</v>
      </c>
      <c r="AP13" s="47">
        <f>IF(AP6&lt;=Input!$B$4,SUM(Input!$C$41:$C$45)/12,IF(AP6&lt;=(Input!$B$4+Input!$B$5),SUM(Input!$C$42:$C$43)/12,""))</f>
        <v>9166.6666666666661</v>
      </c>
      <c r="AQ13" s="47">
        <f>IF(AQ6&lt;=Input!$B$4,SUM(Input!$C$41:$C$45)/12,IF(AQ6&lt;=(Input!$B$4+Input!$B$5),SUM(Input!$C$42:$C$43)/12,""))</f>
        <v>9166.6666666666661</v>
      </c>
      <c r="AR13" s="47">
        <f>IF(AR6&lt;=Input!$B$4,SUM(Input!$C$41:$C$45)/12,IF(AR6&lt;=(Input!$B$4+Input!$B$5),SUM(Input!$C$42:$C$43)/12,""))</f>
        <v>9166.6666666666661</v>
      </c>
      <c r="AS13" s="47">
        <f>IF(AS6&lt;=Input!$B$4,SUM(Input!$C$41:$C$45)/12,IF(AS6&lt;=(Input!$B$4+Input!$B$5),SUM(Input!$C$42:$C$43)/12,""))</f>
        <v>9166.6666666666661</v>
      </c>
      <c r="AT13" s="47">
        <f>IF(AT6&lt;=Input!$B$4,SUM(Input!$C$41:$C$45)/12,IF(AT6&lt;=(Input!$B$4+Input!$B$5),SUM(Input!$C$42:$C$43)/12,""))</f>
        <v>9166.6666666666661</v>
      </c>
      <c r="AU13" s="47">
        <f>IF(AU6&lt;=Input!$B$4,SUM(Input!$C$41:$C$45)/12,IF(AU6&lt;=(Input!$B$4+Input!$B$5),SUM(Input!$C$42:$C$43)/12,""))</f>
        <v>9166.6666666666661</v>
      </c>
      <c r="AV13" s="47">
        <f>IF(AV6&lt;=Input!$B$4,SUM(Input!$C$41:$C$45)/12,IF(AV6&lt;=(Input!$B$4+Input!$B$5),SUM(Input!$C$42:$C$43)/12,""))</f>
        <v>9166.6666666666661</v>
      </c>
      <c r="AW13" s="47">
        <f>IF(AW6&lt;=Input!$B$4,SUM(Input!$C$41:$C$45)/12,IF(AW6&lt;=(Input!$B$4+Input!$B$5),SUM(Input!$C$42:$C$43)/12,""))</f>
        <v>9166.6666666666661</v>
      </c>
      <c r="AX13" s="47">
        <f>IF(AX6&lt;=Input!$B$4,SUM(Input!$C$41:$C$45)/12,IF(AX6&lt;=(Input!$B$4+Input!$B$5),SUM(Input!$C$42:$C$43)/12,""))</f>
        <v>9166.6666666666661</v>
      </c>
      <c r="AY13" s="47">
        <f>IF(AY6&lt;=Input!$B$4,SUM(Input!$C$41:$C$45)/12,IF(AY6&lt;=(Input!$B$4+Input!$B$5),SUM(Input!$C$42:$C$43)/12,""))</f>
        <v>9166.6666666666661</v>
      </c>
      <c r="AZ13" s="47">
        <f>IF(AZ6&lt;=Input!$B$4,SUM(Input!$C$41:$C$45)/12,IF(AZ6&lt;=(Input!$B$4+Input!$B$5),SUM(Input!$C$42:$C$43)/12,""))</f>
        <v>9166.6666666666661</v>
      </c>
      <c r="BA13" s="47">
        <f>IF(BA6&lt;=Input!$B$4,SUM(Input!$C$41:$C$45)/12,IF(BA6&lt;=(Input!$B$4+Input!$B$5),SUM(Input!$C$42:$C$43)/12,""))</f>
        <v>5000</v>
      </c>
      <c r="BB13" s="47">
        <f>IF(BB6&lt;=Input!$B$4,SUM(Input!$C$41:$C$45)/12,IF(BB6&lt;=(Input!$B$4+Input!$B$5),SUM(Input!$C$42:$C$43)/12,""))</f>
        <v>5000</v>
      </c>
      <c r="BC13" s="47">
        <f>IF(BC6&lt;=Input!$B$4,SUM(Input!$C$41:$C$45)/12,IF(BC6&lt;=(Input!$B$4+Input!$B$5),SUM(Input!$C$42:$C$43)/12,""))</f>
        <v>5000</v>
      </c>
      <c r="BD13" s="47">
        <f>IF(BD6&lt;=Input!$B$4,SUM(Input!$C$41:$C$45)/12,IF(BD6&lt;=(Input!$B$4+Input!$B$5),SUM(Input!$C$42:$C$43)/12,""))</f>
        <v>5000</v>
      </c>
      <c r="BE13" s="47">
        <f>IF(BE6&lt;=Input!$B$4,SUM(Input!$C$41:$C$45)/12,IF(BE6&lt;=(Input!$B$4+Input!$B$5),SUM(Input!$C$42:$C$43)/12,""))</f>
        <v>5000</v>
      </c>
      <c r="BF13" s="47">
        <f>IF(BF6&lt;=Input!$B$4,SUM(Input!$C$41:$C$45)/12,IF(BF6&lt;=(Input!$B$4+Input!$B$5),SUM(Input!$C$42:$C$43)/12,""))</f>
        <v>5000</v>
      </c>
      <c r="BG13" s="47">
        <f>IF(BG6&lt;=Input!$B$4,SUM(Input!$C$41:$C$45)/12,IF(BG6&lt;=(Input!$B$4+Input!$B$5),SUM(Input!$C$42:$C$43)/12,""))</f>
        <v>5000</v>
      </c>
      <c r="BH13" s="47">
        <f>IF(BH6&lt;=Input!$B$4,SUM(Input!$C$41:$C$45)/12,IF(BH6&lt;=(Input!$B$4+Input!$B$5),SUM(Input!$C$42:$C$43)/12,""))</f>
        <v>5000</v>
      </c>
      <c r="BI13" s="47">
        <f>IF(BI6&lt;=Input!$B$4,SUM(Input!$C$41:$C$45)/12,IF(BI6&lt;=(Input!$B$4+Input!$B$5),SUM(Input!$C$42:$C$43)/12,""))</f>
        <v>5000</v>
      </c>
      <c r="BJ13" s="47">
        <f>IF(BJ6&lt;=Input!$B$4,SUM(Input!$C$41:$C$45)/12,IF(BJ6&lt;=(Input!$B$4+Input!$B$5),SUM(Input!$C$42:$C$43)/12,""))</f>
        <v>5000</v>
      </c>
      <c r="BK13" s="47">
        <f>IF(BK6&lt;=Input!$B$4,SUM(Input!$C$41:$C$45)/12,IF(BK6&lt;=(Input!$B$4+Input!$B$5),SUM(Input!$C$42:$C$43)/12,""))</f>
        <v>5000</v>
      </c>
      <c r="BL13" s="47">
        <f>IF(BL6&lt;=Input!$B$4,SUM(Input!$C$41:$C$45)/12,IF(BL6&lt;=(Input!$B$4+Input!$B$5),SUM(Input!$C$42:$C$43)/12,""))</f>
        <v>5000</v>
      </c>
      <c r="BM13" s="47" t="str">
        <f>IF(BM6&lt;=Input!$B$4,SUM(Input!$C$41:$C$45)/12,IF(BM6&lt;=(Input!$B$4+Input!$B$5),SUM(Input!$C$42:$C$43)/12,""))</f>
        <v/>
      </c>
      <c r="BN13" s="47" t="str">
        <f>IF(BN6&lt;=Input!$B$4,SUM(Input!$C$41:$C$45)/12,IF(BN6&lt;=(Input!$B$4+Input!$B$5),SUM(Input!$C$42:$C$43)/12,""))</f>
        <v/>
      </c>
      <c r="BO13" s="47" t="str">
        <f>IF(BO6&lt;=Input!$B$4,SUM(Input!$C$41:$C$45)/12,IF(BO6&lt;=(Input!$B$4+Input!$B$5),SUM(Input!$C$42:$C$43)/12,""))</f>
        <v/>
      </c>
      <c r="BP13" s="47" t="str">
        <f>IF(BP6&lt;=Input!$B$4,SUM(Input!$C$41:$C$45)/12,IF(BP6&lt;=(Input!$B$4+Input!$B$5),SUM(Input!$C$42:$C$43)/12,""))</f>
        <v/>
      </c>
      <c r="BQ13" s="47" t="str">
        <f>IF(BQ6&lt;=Input!$B$4,SUM(Input!$C$41:$C$45)/12,IF(BQ6&lt;=(Input!$B$4+Input!$B$5),SUM(Input!$C$42:$C$43)/12,""))</f>
        <v/>
      </c>
      <c r="BR13" s="47" t="str">
        <f>IF(BR6&lt;=Input!$B$4,SUM(Input!$C$41:$C$45)/12,IF(BR6&lt;=(Input!$B$4+Input!$B$5),SUM(Input!$C$42:$C$43)/12,""))</f>
        <v/>
      </c>
      <c r="BS13" s="47" t="str">
        <f>IF(BS6&lt;=Input!$B$4,SUM(Input!$C$41:$C$45)/12,IF(BS6&lt;=(Input!$B$4+Input!$B$5),SUM(Input!$C$42:$C$43)/12,""))</f>
        <v/>
      </c>
      <c r="BT13" s="47" t="str">
        <f>IF(BT6&lt;=Input!$B$4,SUM(Input!$C$41:$C$45)/12,IF(BT6&lt;=(Input!$B$4+Input!$B$5),SUM(Input!$C$42:$C$43)/12,""))</f>
        <v/>
      </c>
      <c r="BU13" s="47" t="str">
        <f>IF(BU6&lt;=Input!$B$4,SUM(Input!$C$41:$C$45)/12,IF(BU6&lt;=(Input!$B$4+Input!$B$5),SUM(Input!$C$42:$C$43)/12,""))</f>
        <v/>
      </c>
      <c r="BV13" s="47" t="str">
        <f>IF(BV6&lt;=Input!$B$4,SUM(Input!$C$41:$C$45)/12,IF(BV6&lt;=(Input!$B$4+Input!$B$5),SUM(Input!$C$42:$C$43)/12,""))</f>
        <v/>
      </c>
      <c r="BW13" s="47" t="str">
        <f>IF(BW6&lt;=Input!$B$4,SUM(Input!$C$41:$C$45)/12,IF(BW6&lt;=(Input!$B$4+Input!$B$5),SUM(Input!$C$42:$C$43)/12,""))</f>
        <v/>
      </c>
      <c r="BX13" s="47" t="str">
        <f>IF(BX6&lt;=Input!$B$4,SUM(Input!$C$41:$C$45)/12,IF(BX6&lt;=(Input!$B$4+Input!$B$5),SUM(Input!$C$42:$C$43)/12,""))</f>
        <v/>
      </c>
    </row>
    <row r="14" spans="1:76" s="43" customFormat="1" x14ac:dyDescent="0.25">
      <c r="A14" s="43" t="s">
        <v>41</v>
      </c>
      <c r="C14" s="52"/>
      <c r="E14" s="45">
        <f t="shared" ref="E14:AJ14" ca="1" si="0">SUM(E11:E13)</f>
        <v>126791.66666666667</v>
      </c>
      <c r="F14" s="45">
        <f t="shared" ca="1" si="0"/>
        <v>14416.666666666666</v>
      </c>
      <c r="G14" s="45">
        <f t="shared" ca="1" si="0"/>
        <v>17041.666666666664</v>
      </c>
      <c r="H14" s="45">
        <f t="shared" ca="1" si="0"/>
        <v>19666.666666666664</v>
      </c>
      <c r="I14" s="45">
        <f t="shared" ca="1" si="0"/>
        <v>22291.666666666668</v>
      </c>
      <c r="J14" s="45">
        <f t="shared" ca="1" si="0"/>
        <v>24916.666666666668</v>
      </c>
      <c r="K14" s="45">
        <f t="shared" ca="1" si="0"/>
        <v>27541.666666666672</v>
      </c>
      <c r="L14" s="45">
        <f t="shared" ca="1" si="0"/>
        <v>30166.666666666664</v>
      </c>
      <c r="M14" s="45">
        <f t="shared" ca="1" si="0"/>
        <v>32791.666666666664</v>
      </c>
      <c r="N14" s="45">
        <f t="shared" ca="1" si="0"/>
        <v>35416.666666666664</v>
      </c>
      <c r="O14" s="45">
        <f t="shared" ca="1" si="0"/>
        <v>38041.666666666664</v>
      </c>
      <c r="P14" s="45">
        <f t="shared" ca="1" si="0"/>
        <v>40666.666666666664</v>
      </c>
      <c r="Q14" s="45">
        <f t="shared" ca="1" si="0"/>
        <v>40666.666666666664</v>
      </c>
      <c r="R14" s="45">
        <f t="shared" ca="1" si="0"/>
        <v>40666.666666666657</v>
      </c>
      <c r="S14" s="45">
        <f t="shared" ca="1" si="0"/>
        <v>40666.666666666657</v>
      </c>
      <c r="T14" s="45">
        <f t="shared" ca="1" si="0"/>
        <v>40666.666666666657</v>
      </c>
      <c r="U14" s="45">
        <f t="shared" ca="1" si="0"/>
        <v>40666.666666666664</v>
      </c>
      <c r="V14" s="45">
        <f t="shared" ca="1" si="0"/>
        <v>40666.666666666664</v>
      </c>
      <c r="W14" s="45">
        <f t="shared" ca="1" si="0"/>
        <v>40666.666666666664</v>
      </c>
      <c r="X14" s="45">
        <f t="shared" ca="1" si="0"/>
        <v>40666.666666666672</v>
      </c>
      <c r="Y14" s="45">
        <f t="shared" ca="1" si="0"/>
        <v>40666.666666666672</v>
      </c>
      <c r="Z14" s="45">
        <f t="shared" ca="1" si="0"/>
        <v>40666.666666666679</v>
      </c>
      <c r="AA14" s="45">
        <f t="shared" ca="1" si="0"/>
        <v>40666.666666666686</v>
      </c>
      <c r="AB14" s="45">
        <f t="shared" ca="1" si="0"/>
        <v>40666.666666666686</v>
      </c>
      <c r="AC14" s="45">
        <f t="shared" ca="1" si="0"/>
        <v>40666.666666666693</v>
      </c>
      <c r="AD14" s="45">
        <f t="shared" ca="1" si="0"/>
        <v>40666.666666666701</v>
      </c>
      <c r="AE14" s="45">
        <f t="shared" ca="1" si="0"/>
        <v>40666.666666666701</v>
      </c>
      <c r="AF14" s="45">
        <f t="shared" ca="1" si="0"/>
        <v>40666.666666666701</v>
      </c>
      <c r="AG14" s="45">
        <f t="shared" ca="1" si="0"/>
        <v>40666.666666666701</v>
      </c>
      <c r="AH14" s="45">
        <f t="shared" ca="1" si="0"/>
        <v>40666.666666666701</v>
      </c>
      <c r="AI14" s="45">
        <f t="shared" ca="1" si="0"/>
        <v>40666.666666666693</v>
      </c>
      <c r="AJ14" s="45">
        <f t="shared" ca="1" si="0"/>
        <v>40666.666666666686</v>
      </c>
      <c r="AK14" s="45">
        <f t="shared" ref="AK14:BX14" ca="1" si="1">SUM(AK11:AK13)</f>
        <v>40666.666666666672</v>
      </c>
      <c r="AL14" s="45">
        <f t="shared" ca="1" si="1"/>
        <v>40666.666666666664</v>
      </c>
      <c r="AM14" s="45">
        <f t="shared" ca="1" si="1"/>
        <v>40666.666666666657</v>
      </c>
      <c r="AN14" s="45">
        <f t="shared" ca="1" si="1"/>
        <v>40666.66666666665</v>
      </c>
      <c r="AO14" s="45">
        <f t="shared" ca="1" si="1"/>
        <v>40666.666666666642</v>
      </c>
      <c r="AP14" s="45">
        <f t="shared" ca="1" si="1"/>
        <v>40666.666666666628</v>
      </c>
      <c r="AQ14" s="45">
        <f t="shared" ca="1" si="1"/>
        <v>40666.666666666621</v>
      </c>
      <c r="AR14" s="45">
        <f t="shared" ca="1" si="1"/>
        <v>40666.666666666613</v>
      </c>
      <c r="AS14" s="45">
        <f t="shared" ca="1" si="1"/>
        <v>40666.666666666606</v>
      </c>
      <c r="AT14" s="45">
        <f t="shared" ca="1" si="1"/>
        <v>40666.666666666591</v>
      </c>
      <c r="AU14" s="45">
        <f t="shared" ca="1" si="1"/>
        <v>40666.666666666591</v>
      </c>
      <c r="AV14" s="45">
        <f t="shared" ca="1" si="1"/>
        <v>40666.666666666591</v>
      </c>
      <c r="AW14" s="45">
        <f t="shared" ca="1" si="1"/>
        <v>40666.666666666591</v>
      </c>
      <c r="AX14" s="45">
        <f t="shared" ca="1" si="1"/>
        <v>40666.666666666591</v>
      </c>
      <c r="AY14" s="45">
        <f t="shared" ca="1" si="1"/>
        <v>40666.666666666591</v>
      </c>
      <c r="AZ14" s="45">
        <f t="shared" ca="1" si="1"/>
        <v>40666.666666666591</v>
      </c>
      <c r="BA14" s="45">
        <f t="shared" ca="1" si="1"/>
        <v>33874.999999999935</v>
      </c>
      <c r="BB14" s="45">
        <f t="shared" ca="1" si="1"/>
        <v>31249.999999999942</v>
      </c>
      <c r="BC14" s="45">
        <f t="shared" ca="1" si="1"/>
        <v>28624.999999999945</v>
      </c>
      <c r="BD14" s="45">
        <f t="shared" ca="1" si="1"/>
        <v>25999.999999999953</v>
      </c>
      <c r="BE14" s="45">
        <f t="shared" ca="1" si="1"/>
        <v>23374.99999999996</v>
      </c>
      <c r="BF14" s="45">
        <f t="shared" ca="1" si="1"/>
        <v>20749.999999999964</v>
      </c>
      <c r="BG14" s="45">
        <f t="shared" ca="1" si="1"/>
        <v>18124.999999999971</v>
      </c>
      <c r="BH14" s="45">
        <f t="shared" ca="1" si="1"/>
        <v>15499.999999999976</v>
      </c>
      <c r="BI14" s="45">
        <f t="shared" ca="1" si="1"/>
        <v>12874.999999999982</v>
      </c>
      <c r="BJ14" s="45">
        <f t="shared" ca="1" si="1"/>
        <v>10249.999999999989</v>
      </c>
      <c r="BK14" s="45">
        <f t="shared" ca="1" si="1"/>
        <v>7624.9999999999945</v>
      </c>
      <c r="BL14" s="45">
        <f t="shared" ca="1" si="1"/>
        <v>5000</v>
      </c>
      <c r="BM14" s="45">
        <f t="shared" ca="1" si="1"/>
        <v>0</v>
      </c>
      <c r="BN14" s="45">
        <f t="shared" ca="1" si="1"/>
        <v>0</v>
      </c>
      <c r="BO14" s="45">
        <f t="shared" ca="1" si="1"/>
        <v>0</v>
      </c>
      <c r="BP14" s="45">
        <f t="shared" ca="1" si="1"/>
        <v>0</v>
      </c>
      <c r="BQ14" s="45">
        <f t="shared" ca="1" si="1"/>
        <v>0</v>
      </c>
      <c r="BR14" s="45">
        <f t="shared" ca="1" si="1"/>
        <v>0</v>
      </c>
      <c r="BS14" s="45">
        <f t="shared" ca="1" si="1"/>
        <v>0</v>
      </c>
      <c r="BT14" s="45">
        <f t="shared" ca="1" si="1"/>
        <v>0</v>
      </c>
      <c r="BU14" s="45">
        <f t="shared" ca="1" si="1"/>
        <v>0</v>
      </c>
      <c r="BV14" s="45">
        <f t="shared" ca="1" si="1"/>
        <v>0</v>
      </c>
      <c r="BW14" s="45">
        <f t="shared" ca="1" si="1"/>
        <v>0</v>
      </c>
      <c r="BX14" s="45">
        <f t="shared" ca="1" si="1"/>
        <v>0</v>
      </c>
    </row>
    <row r="15" spans="1:76" s="46" customFormat="1" x14ac:dyDescent="0.25">
      <c r="A15" s="46" t="s">
        <v>42</v>
      </c>
      <c r="C15" s="46" t="b">
        <f ca="1">IF((SUM(E11,(MAX(E13:BX13))))&lt;=(MAX(E15:BX15)),TRUE,FALSE)</f>
        <v>1</v>
      </c>
      <c r="E15" s="47">
        <f ca="1">SUM($E$14:E14)</f>
        <v>126791.66666666667</v>
      </c>
      <c r="F15" s="47">
        <f ca="1">SUM($E$14:F14)</f>
        <v>141208.33333333334</v>
      </c>
      <c r="G15" s="47">
        <f ca="1">SUM($E$14:G14)</f>
        <v>158250</v>
      </c>
      <c r="H15" s="47">
        <f ca="1">SUM($E$14:H14)</f>
        <v>177916.66666666666</v>
      </c>
      <c r="I15" s="47">
        <f ca="1">SUM($E$14:I14)</f>
        <v>200208.33333333331</v>
      </c>
      <c r="J15" s="47">
        <f ca="1">SUM($E$14:J14)</f>
        <v>225124.99999999997</v>
      </c>
      <c r="K15" s="47">
        <f ca="1">SUM($E$14:K14)</f>
        <v>252666.66666666663</v>
      </c>
      <c r="L15" s="47">
        <f ca="1">SUM($E$14:L14)</f>
        <v>282833.33333333331</v>
      </c>
      <c r="M15" s="47">
        <f ca="1">SUM($E$14:M14)</f>
        <v>315625</v>
      </c>
      <c r="N15" s="47">
        <f ca="1">SUM($E$14:N14)</f>
        <v>351041.66666666669</v>
      </c>
      <c r="O15" s="47">
        <f ca="1">SUM($E$14:O14)</f>
        <v>389083.33333333337</v>
      </c>
      <c r="P15" s="47">
        <f ca="1">SUM($E$14:P14)</f>
        <v>429750.00000000006</v>
      </c>
      <c r="Q15" s="47">
        <f ca="1">SUM($E$14:Q14)</f>
        <v>470416.66666666674</v>
      </c>
      <c r="R15" s="47">
        <f ca="1">SUM($E$14:R14)</f>
        <v>511083.33333333337</v>
      </c>
      <c r="S15" s="47">
        <f ca="1">SUM($E$14:S14)</f>
        <v>551750</v>
      </c>
      <c r="T15" s="47">
        <f ca="1">SUM($E$14:T14)</f>
        <v>592416.66666666663</v>
      </c>
      <c r="U15" s="47">
        <f ca="1">SUM($E$14:U14)</f>
        <v>633083.33333333326</v>
      </c>
      <c r="V15" s="47">
        <f ca="1">SUM($E$14:V14)</f>
        <v>673749.99999999988</v>
      </c>
      <c r="W15" s="47">
        <f ca="1">SUM($E$14:W14)</f>
        <v>714416.66666666651</v>
      </c>
      <c r="X15" s="47">
        <f ca="1">SUM($E$14:X14)</f>
        <v>755083.33333333314</v>
      </c>
      <c r="Y15" s="47">
        <f ca="1">SUM($E$14:Y14)</f>
        <v>795749.99999999977</v>
      </c>
      <c r="Z15" s="47">
        <f ca="1">SUM($E$14:Z14)</f>
        <v>836416.6666666664</v>
      </c>
      <c r="AA15" s="47">
        <f ca="1">SUM($E$14:AA14)</f>
        <v>877083.33333333302</v>
      </c>
      <c r="AB15" s="47">
        <f ca="1">SUM($E$14:AB14)</f>
        <v>917749.99999999977</v>
      </c>
      <c r="AC15" s="47">
        <f ca="1">SUM($E$14:AC14)</f>
        <v>958416.66666666651</v>
      </c>
      <c r="AD15" s="47">
        <f ca="1">SUM($E$14:AD14)</f>
        <v>999083.33333333326</v>
      </c>
      <c r="AE15" s="47">
        <f ca="1">SUM($E$14:AE14)</f>
        <v>1039750</v>
      </c>
      <c r="AF15" s="47">
        <f ca="1">SUM($E$14:AF14)</f>
        <v>1080416.6666666667</v>
      </c>
      <c r="AG15" s="47">
        <f ca="1">SUM($E$14:AG14)</f>
        <v>1121083.3333333335</v>
      </c>
      <c r="AH15" s="47">
        <f ca="1">SUM($E$14:AH14)</f>
        <v>1161750.0000000002</v>
      </c>
      <c r="AI15" s="47">
        <f ca="1">SUM($E$14:AI14)</f>
        <v>1202416.666666667</v>
      </c>
      <c r="AJ15" s="47">
        <f ca="1">SUM($E$14:AJ14)</f>
        <v>1243083.3333333337</v>
      </c>
      <c r="AK15" s="47">
        <f ca="1">SUM($E$14:AK14)</f>
        <v>1283750.0000000005</v>
      </c>
      <c r="AL15" s="47">
        <f ca="1">SUM($E$14:AL14)</f>
        <v>1324416.6666666672</v>
      </c>
      <c r="AM15" s="47">
        <f ca="1">SUM($E$14:AM14)</f>
        <v>1365083.333333334</v>
      </c>
      <c r="AN15" s="47">
        <f ca="1">SUM($E$14:AN14)</f>
        <v>1405750.0000000007</v>
      </c>
      <c r="AO15" s="47">
        <f ca="1">SUM($E$14:AO14)</f>
        <v>1446416.6666666674</v>
      </c>
      <c r="AP15" s="47">
        <f ca="1">SUM($E$14:AP14)</f>
        <v>1487083.333333334</v>
      </c>
      <c r="AQ15" s="47">
        <f ca="1">SUM($E$14:AQ14)</f>
        <v>1527750.0000000005</v>
      </c>
      <c r="AR15" s="47">
        <f ca="1">SUM($E$14:AR14)</f>
        <v>1568416.666666667</v>
      </c>
      <c r="AS15" s="47">
        <f ca="1">SUM($E$14:AS14)</f>
        <v>1609083.3333333335</v>
      </c>
      <c r="AT15" s="47">
        <f ca="1">SUM($E$14:AT14)</f>
        <v>1649750</v>
      </c>
      <c r="AU15" s="47">
        <f ca="1">SUM($E$14:AU14)</f>
        <v>1690416.6666666665</v>
      </c>
      <c r="AV15" s="47">
        <f ca="1">SUM($E$14:AV14)</f>
        <v>1731083.333333333</v>
      </c>
      <c r="AW15" s="47">
        <f ca="1">SUM($E$14:AW14)</f>
        <v>1771749.9999999995</v>
      </c>
      <c r="AX15" s="47">
        <f ca="1">SUM($E$14:AX14)</f>
        <v>1812416.666666666</v>
      </c>
      <c r="AY15" s="47">
        <f ca="1">SUM($E$14:AY14)</f>
        <v>1853083.3333333326</v>
      </c>
      <c r="AZ15" s="47">
        <f ca="1">SUM($E$14:AZ14)</f>
        <v>1893749.9999999991</v>
      </c>
      <c r="BA15" s="47">
        <f ca="1">SUM($E$14:BA14)</f>
        <v>1927624.9999999991</v>
      </c>
      <c r="BB15" s="47">
        <f ca="1">SUM($E$14:BB14)</f>
        <v>1958874.9999999991</v>
      </c>
      <c r="BC15" s="47">
        <f ca="1">SUM($E$14:BC14)</f>
        <v>1987499.9999999991</v>
      </c>
      <c r="BD15" s="47">
        <f ca="1">SUM($E$14:BD14)</f>
        <v>2013499.9999999991</v>
      </c>
      <c r="BE15" s="47">
        <f ca="1">SUM($E$14:BE14)</f>
        <v>2036874.9999999991</v>
      </c>
      <c r="BF15" s="47">
        <f ca="1">SUM($E$14:BF14)</f>
        <v>2057624.9999999991</v>
      </c>
      <c r="BG15" s="47">
        <f ca="1">SUM($E$14:BG14)</f>
        <v>2075749.9999999991</v>
      </c>
      <c r="BH15" s="47">
        <f ca="1">SUM($E$14:BH14)</f>
        <v>2091249.9999999991</v>
      </c>
      <c r="BI15" s="47">
        <f ca="1">SUM($E$14:BI14)</f>
        <v>2104124.9999999991</v>
      </c>
      <c r="BJ15" s="47">
        <f ca="1">SUM($E$14:BJ14)</f>
        <v>2114374.9999999991</v>
      </c>
      <c r="BK15" s="47">
        <f ca="1">SUM($E$14:BK14)</f>
        <v>2121999.9999999991</v>
      </c>
      <c r="BL15" s="47">
        <f ca="1">SUM($E$14:BL14)</f>
        <v>2126999.9999999991</v>
      </c>
      <c r="BM15" s="47">
        <f ca="1">SUM($E$14:BM14)</f>
        <v>2126999.9999999991</v>
      </c>
      <c r="BN15" s="47">
        <f ca="1">SUM($E$14:BN14)</f>
        <v>2126999.9999999991</v>
      </c>
      <c r="BO15" s="47">
        <f ca="1">SUM($E$14:BO14)</f>
        <v>2126999.9999999991</v>
      </c>
      <c r="BP15" s="47">
        <f ca="1">SUM($E$14:BP14)</f>
        <v>2126999.9999999991</v>
      </c>
      <c r="BQ15" s="47">
        <f ca="1">SUM($E$14:BQ14)</f>
        <v>2126999.9999999991</v>
      </c>
      <c r="BR15" s="47">
        <f ca="1">SUM($E$14:BR14)</f>
        <v>2126999.9999999991</v>
      </c>
      <c r="BS15" s="47">
        <f ca="1">SUM($E$14:BS14)</f>
        <v>2126999.9999999991</v>
      </c>
      <c r="BT15" s="47">
        <f ca="1">SUM($E$14:BT14)</f>
        <v>2126999.9999999991</v>
      </c>
      <c r="BU15" s="47">
        <f ca="1">SUM($E$14:BU14)</f>
        <v>2126999.9999999991</v>
      </c>
      <c r="BV15" s="47">
        <f ca="1">SUM($E$14:BV14)</f>
        <v>2126999.9999999991</v>
      </c>
      <c r="BW15" s="47">
        <f ca="1">SUM($E$14:BW14)</f>
        <v>2126999.9999999991</v>
      </c>
      <c r="BX15" s="47">
        <f ca="1">SUM($E$14:BX14)</f>
        <v>2126999.9999999991</v>
      </c>
    </row>
    <row r="16" spans="1:76" s="43" customFormat="1" x14ac:dyDescent="0.25"/>
    <row r="17" spans="1:77" s="46" customFormat="1" x14ac:dyDescent="0.25">
      <c r="A17" s="51" t="s">
        <v>15</v>
      </c>
      <c r="BY17" s="48"/>
    </row>
    <row r="18" spans="1:77" s="43" customFormat="1" x14ac:dyDescent="0.25">
      <c r="A18" s="10" t="s">
        <v>99</v>
      </c>
      <c r="B18" s="24"/>
      <c r="C18" s="43" t="b">
        <f ca="1">IF((SUM(E18:BX18))=(SUM(Operational!F21:'Operational'!BZ21)),TRUE,FALSE)</f>
        <v>1</v>
      </c>
      <c r="E18" s="45" t="str">
        <f>IF(Input!$B$33=1,IF(AND(E4&gt;D4,E6&gt;=Input!$B$5),IFERROR(INDEX(Operational!$F$6:$BY$22,17,MATCH(Financial!E6-1,Operational!$F$6:$BY$6,0))-INDEX(Operational!$F$6:$BY$22,17,MATCH(Financial!E6-13,Operational!$F$6:$BY$6,0)),0),""),"TBD")</f>
        <v/>
      </c>
      <c r="F18" s="45" t="str">
        <f>IF(Input!$B$33=1,IF(AND(F4&gt;E4,F6&gt;=Input!$B$5),IFERROR(INDEX(Operational!$F$6:$BY$22,17,MATCH(Financial!F6-1,Operational!$F$6:$BY$6,0))-INDEX(Operational!$F$6:$BY$22,17,MATCH(Financial!F6-13,Operational!$F$6:$BY$6,0)),0),""),"TBD")</f>
        <v/>
      </c>
      <c r="G18" s="45" t="str">
        <f>IF(Input!$B$33=1,IF(AND(G4&gt;F4,G6&gt;=Input!$B$5),IFERROR(INDEX(Operational!$F$6:$BY$22,17,MATCH(Financial!G6-1,Operational!$F$6:$BY$6,0))-INDEX(Operational!$F$6:$BY$22,17,MATCH(Financial!G6-13,Operational!$F$6:$BY$6,0)),0),""),"TBD")</f>
        <v/>
      </c>
      <c r="H18" s="45" t="str">
        <f>IF(Input!$B$33=1,IF(AND(H4&gt;G4,H6&gt;=Input!$B$5),IFERROR(INDEX(Operational!$F$6:$BY$22,17,MATCH(Financial!H6-1,Operational!$F$6:$BY$6,0))-INDEX(Operational!$F$6:$BY$22,17,MATCH(Financial!H6-13,Operational!$F$6:$BY$6,0)),0),""),"TBD")</f>
        <v/>
      </c>
      <c r="I18" s="45" t="str">
        <f>IF(Input!$B$33=1,IF(AND(I4&gt;H4,I6&gt;=Input!$B$5),IFERROR(INDEX(Operational!$F$6:$BY$22,17,MATCH(Financial!I6-1,Operational!$F$6:$BY$6,0))-INDEX(Operational!$F$6:$BY$22,17,MATCH(Financial!I6-13,Operational!$F$6:$BY$6,0)),0),""),"TBD")</f>
        <v/>
      </c>
      <c r="J18" s="45" t="str">
        <f>IF(Input!$B$33=1,IF(AND(J4&gt;I4,J6&gt;=Input!$B$5),IFERROR(INDEX(Operational!$F$6:$BY$22,17,MATCH(Financial!J6-1,Operational!$F$6:$BY$6,0))-INDEX(Operational!$F$6:$BY$22,17,MATCH(Financial!J6-13,Operational!$F$6:$BY$6,0)),0),""),"TBD")</f>
        <v/>
      </c>
      <c r="K18" s="45" t="str">
        <f>IF(Input!$B$33=1,IF(AND(K4&gt;J4,K6&gt;=Input!$B$5),IFERROR(INDEX(Operational!$F$6:$BY$22,17,MATCH(Financial!K6-1,Operational!$F$6:$BY$6,0))-INDEX(Operational!$F$6:$BY$22,17,MATCH(Financial!K6-13,Operational!$F$6:$BY$6,0)),0),""),"TBD")</f>
        <v/>
      </c>
      <c r="L18" s="45" t="str">
        <f>IF(Input!$B$33=1,IF(AND(L4&gt;K4,L6&gt;=Input!$B$5),IFERROR(INDEX(Operational!$F$6:$BY$22,17,MATCH(Financial!L6-1,Operational!$F$6:$BY$6,0))-INDEX(Operational!$F$6:$BY$22,17,MATCH(Financial!L6-13,Operational!$F$6:$BY$6,0)),0),""),"TBD")</f>
        <v/>
      </c>
      <c r="M18" s="45" t="str">
        <f>IF(Input!$B$33=1,IF(AND(M4&gt;L4,M6&gt;=Input!$B$5),IFERROR(INDEX(Operational!$F$6:$BY$22,17,MATCH(Financial!M6-1,Operational!$F$6:$BY$6,0))-INDEX(Operational!$F$6:$BY$22,17,MATCH(Financial!M6-13,Operational!$F$6:$BY$6,0)),0),""),"TBD")</f>
        <v/>
      </c>
      <c r="N18" s="45" t="str">
        <f>IF(Input!$B$33=1,IF(AND(N4&gt;M4,N6&gt;=Input!$B$5),IFERROR(INDEX(Operational!$F$6:$BY$22,17,MATCH(Financial!N6-1,Operational!$F$6:$BY$6,0))-INDEX(Operational!$F$6:$BY$22,17,MATCH(Financial!N6-13,Operational!$F$6:$BY$6,0)),0),""),"TBD")</f>
        <v/>
      </c>
      <c r="O18" s="45" t="str">
        <f>IF(Input!$B$33=1,IF(AND(O4&gt;N4,O6&gt;=Input!$B$5),IFERROR(INDEX(Operational!$F$6:$BY$22,17,MATCH(Financial!O6-1,Operational!$F$6:$BY$6,0))-INDEX(Operational!$F$6:$BY$22,17,MATCH(Financial!O6-13,Operational!$F$6:$BY$6,0)),0),""),"TBD")</f>
        <v/>
      </c>
      <c r="P18" s="45" t="str">
        <f>IF(Input!$B$33=1,IF(AND(P4&gt;O4,P6&gt;=Input!$B$5),IFERROR(INDEX(Operational!$F$6:$BY$22,17,MATCH(Financial!P6-1,Operational!$F$6:$BY$6,0))-INDEX(Operational!$F$6:$BY$22,17,MATCH(Financial!P6-13,Operational!$F$6:$BY$6,0)),0),""),"TBD")</f>
        <v/>
      </c>
      <c r="Q18" s="45">
        <f ca="1">IF(Input!$B$33=1,IF(AND(Q4&gt;P4,Q6&gt;=Input!$B$5),IFERROR(INDEX(Operational!$F$6:$BY$22,17,MATCH(Financial!Q6-1,Operational!$F$6:$BY$6,0))-INDEX(Operational!$F$6:$BY$22,17,MATCH(Financial!Q6-13,Operational!$F$6:$BY$6,0)),0),""),"TBD")</f>
        <v>0</v>
      </c>
      <c r="R18" s="45" t="str">
        <f>IF(Input!$B$33=1,IF(AND(R4&gt;Q4,R6&gt;=Input!$B$5),IFERROR(INDEX(Operational!$F$6:$BY$22,17,MATCH(Financial!R6-1,Operational!$F$6:$BY$6,0))-INDEX(Operational!$F$6:$BY$22,17,MATCH(Financial!R6-13,Operational!$F$6:$BY$6,0)),0),""),"TBD")</f>
        <v/>
      </c>
      <c r="S18" s="45" t="str">
        <f>IF(Input!$B$33=1,IF(AND(S4&gt;R4,S6&gt;=Input!$B$5),IFERROR(INDEX(Operational!$F$6:$BY$22,17,MATCH(Financial!S6-1,Operational!$F$6:$BY$6,0))-INDEX(Operational!$F$6:$BY$22,17,MATCH(Financial!S6-13,Operational!$F$6:$BY$6,0)),0),""),"TBD")</f>
        <v/>
      </c>
      <c r="T18" s="45" t="str">
        <f>IF(Input!$B$33=1,IF(AND(T4&gt;S4,T6&gt;=Input!$B$5),IFERROR(INDEX(Operational!$F$6:$BY$22,17,MATCH(Financial!T6-1,Operational!$F$6:$BY$6,0))-INDEX(Operational!$F$6:$BY$22,17,MATCH(Financial!T6-13,Operational!$F$6:$BY$6,0)),0),""),"TBD")</f>
        <v/>
      </c>
      <c r="U18" s="45" t="str">
        <f>IF(Input!$B$33=1,IF(AND(U4&gt;T4,U6&gt;=Input!$B$5),IFERROR(INDEX(Operational!$F$6:$BY$22,17,MATCH(Financial!U6-1,Operational!$F$6:$BY$6,0))-INDEX(Operational!$F$6:$BY$22,17,MATCH(Financial!U6-13,Operational!$F$6:$BY$6,0)),0),""),"TBD")</f>
        <v/>
      </c>
      <c r="V18" s="45" t="str">
        <f>IF(Input!$B$33=1,IF(AND(V4&gt;U4,V6&gt;=Input!$B$5),IFERROR(INDEX(Operational!$F$6:$BY$22,17,MATCH(Financial!V6-1,Operational!$F$6:$BY$6,0))-INDEX(Operational!$F$6:$BY$22,17,MATCH(Financial!V6-13,Operational!$F$6:$BY$6,0)),0),""),"TBD")</f>
        <v/>
      </c>
      <c r="W18" s="45" t="str">
        <f>IF(Input!$B$33=1,IF(AND(W4&gt;V4,W6&gt;=Input!$B$5),IFERROR(INDEX(Operational!$F$6:$BY$22,17,MATCH(Financial!W6-1,Operational!$F$6:$BY$6,0))-INDEX(Operational!$F$6:$BY$22,17,MATCH(Financial!W6-13,Operational!$F$6:$BY$6,0)),0),""),"TBD")</f>
        <v/>
      </c>
      <c r="X18" s="45" t="str">
        <f>IF(Input!$B$33=1,IF(AND(X4&gt;W4,X6&gt;=Input!$B$5),IFERROR(INDEX(Operational!$F$6:$BY$22,17,MATCH(Financial!X6-1,Operational!$F$6:$BY$6,0))-INDEX(Operational!$F$6:$BY$22,17,MATCH(Financial!X6-13,Operational!$F$6:$BY$6,0)),0),""),"TBD")</f>
        <v/>
      </c>
      <c r="Y18" s="45" t="str">
        <f>IF(Input!$B$33=1,IF(AND(Y4&gt;X4,Y6&gt;=Input!$B$5),IFERROR(INDEX(Operational!$F$6:$BY$22,17,MATCH(Financial!Y6-1,Operational!$F$6:$BY$6,0))-INDEX(Operational!$F$6:$BY$22,17,MATCH(Financial!Y6-13,Operational!$F$6:$BY$6,0)),0),""),"TBD")</f>
        <v/>
      </c>
      <c r="Z18" s="45" t="str">
        <f>IF(Input!$B$33=1,IF(AND(Z4&gt;Y4,Z6&gt;=Input!$B$5),IFERROR(INDEX(Operational!$F$6:$BY$22,17,MATCH(Financial!Z6-1,Operational!$F$6:$BY$6,0))-INDEX(Operational!$F$6:$BY$22,17,MATCH(Financial!Z6-13,Operational!$F$6:$BY$6,0)),0),""),"TBD")</f>
        <v/>
      </c>
      <c r="AA18" s="45" t="str">
        <f>IF(Input!$B$33=1,IF(AND(AA4&gt;Z4,AA6&gt;=Input!$B$5),IFERROR(INDEX(Operational!$F$6:$BY$22,17,MATCH(Financial!AA6-1,Operational!$F$6:$BY$6,0))-INDEX(Operational!$F$6:$BY$22,17,MATCH(Financial!AA6-13,Operational!$F$6:$BY$6,0)),0),""),"TBD")</f>
        <v/>
      </c>
      <c r="AB18" s="45" t="str">
        <f>IF(Input!$B$33=1,IF(AND(AB4&gt;AA4,AB6&gt;=Input!$B$5),IFERROR(INDEX(Operational!$F$6:$BY$22,17,MATCH(Financial!AB6-1,Operational!$F$6:$BY$6,0))-INDEX(Operational!$F$6:$BY$22,17,MATCH(Financial!AB6-13,Operational!$F$6:$BY$6,0)),0),""),"TBD")</f>
        <v/>
      </c>
      <c r="AC18" s="45">
        <f ca="1">IF(Input!$B$33=1,IF(AND(AC4&gt;AB4,AC6&gt;=Input!$B$5),IFERROR(INDEX(Operational!$F$6:$BY$22,17,MATCH(Financial!AC6-1,Operational!$F$6:$BY$6,0))-INDEX(Operational!$F$6:$BY$22,17,MATCH(Financial!AC6-13,Operational!$F$6:$BY$6,0)),0),""),"TBD")</f>
        <v>178500</v>
      </c>
      <c r="AD18" s="45" t="str">
        <f>IF(Input!$B$33=1,IF(AND(AD4&gt;AC4,AD6&gt;=Input!$B$5),IFERROR(INDEX(Operational!$F$6:$BY$22,17,MATCH(Financial!AD6-1,Operational!$F$6:$BY$6,0))-INDEX(Operational!$F$6:$BY$22,17,MATCH(Financial!AD6-13,Operational!$F$6:$BY$6,0)),0),""),"TBD")</f>
        <v/>
      </c>
      <c r="AE18" s="45" t="str">
        <f>IF(Input!$B$33=1,IF(AND(AE4&gt;AD4,AE6&gt;=Input!$B$5),IFERROR(INDEX(Operational!$F$6:$BY$22,17,MATCH(Financial!AE6-1,Operational!$F$6:$BY$6,0))-INDEX(Operational!$F$6:$BY$22,17,MATCH(Financial!AE6-13,Operational!$F$6:$BY$6,0)),0),""),"TBD")</f>
        <v/>
      </c>
      <c r="AF18" s="45" t="str">
        <f>IF(Input!$B$33=1,IF(AND(AF4&gt;AE4,AF6&gt;=Input!$B$5),IFERROR(INDEX(Operational!$F$6:$BY$22,17,MATCH(Financial!AF6-1,Operational!$F$6:$BY$6,0))-INDEX(Operational!$F$6:$BY$22,17,MATCH(Financial!AF6-13,Operational!$F$6:$BY$6,0)),0),""),"TBD")</f>
        <v/>
      </c>
      <c r="AG18" s="45" t="str">
        <f>IF(Input!$B$33=1,IF(AND(AG4&gt;AF4,AG6&gt;=Input!$B$5),IFERROR(INDEX(Operational!$F$6:$BY$22,17,MATCH(Financial!AG6-1,Operational!$F$6:$BY$6,0))-INDEX(Operational!$F$6:$BY$22,17,MATCH(Financial!AG6-13,Operational!$F$6:$BY$6,0)),0),""),"TBD")</f>
        <v/>
      </c>
      <c r="AH18" s="45" t="str">
        <f>IF(Input!$B$33=1,IF(AND(AH4&gt;AG4,AH6&gt;=Input!$B$5),IFERROR(INDEX(Operational!$F$6:$BY$22,17,MATCH(Financial!AH6-1,Operational!$F$6:$BY$6,0))-INDEX(Operational!$F$6:$BY$22,17,MATCH(Financial!AH6-13,Operational!$F$6:$BY$6,0)),0),""),"TBD")</f>
        <v/>
      </c>
      <c r="AI18" s="45" t="str">
        <f>IF(Input!$B$33=1,IF(AND(AI4&gt;AH4,AI6&gt;=Input!$B$5),IFERROR(INDEX(Operational!$F$6:$BY$22,17,MATCH(Financial!AI6-1,Operational!$F$6:$BY$6,0))-INDEX(Operational!$F$6:$BY$22,17,MATCH(Financial!AI6-13,Operational!$F$6:$BY$6,0)),0),""),"TBD")</f>
        <v/>
      </c>
      <c r="AJ18" s="45" t="str">
        <f>IF(Input!$B$33=1,IF(AND(AJ4&gt;AI4,AJ6&gt;=Input!$B$5),IFERROR(INDEX(Operational!$F$6:$BY$22,17,MATCH(Financial!AJ6-1,Operational!$F$6:$BY$6,0))-INDEX(Operational!$F$6:$BY$22,17,MATCH(Financial!AJ6-13,Operational!$F$6:$BY$6,0)),0),""),"TBD")</f>
        <v/>
      </c>
      <c r="AK18" s="45" t="str">
        <f>IF(Input!$B$33=1,IF(AND(AK4&gt;AJ4,AK6&gt;=Input!$B$5),IFERROR(INDEX(Operational!$F$6:$BY$22,17,MATCH(Financial!AK6-1,Operational!$F$6:$BY$6,0))-INDEX(Operational!$F$6:$BY$22,17,MATCH(Financial!AK6-13,Operational!$F$6:$BY$6,0)),0),""),"TBD")</f>
        <v/>
      </c>
      <c r="AL18" s="45" t="str">
        <f>IF(Input!$B$33=1,IF(AND(AL4&gt;AK4,AL6&gt;=Input!$B$5),IFERROR(INDEX(Operational!$F$6:$BY$22,17,MATCH(Financial!AL6-1,Operational!$F$6:$BY$6,0))-INDEX(Operational!$F$6:$BY$22,17,MATCH(Financial!AL6-13,Operational!$F$6:$BY$6,0)),0),""),"TBD")</f>
        <v/>
      </c>
      <c r="AM18" s="45" t="str">
        <f>IF(Input!$B$33=1,IF(AND(AM4&gt;AL4,AM6&gt;=Input!$B$5),IFERROR(INDEX(Operational!$F$6:$BY$22,17,MATCH(Financial!AM6-1,Operational!$F$6:$BY$6,0))-INDEX(Operational!$F$6:$BY$22,17,MATCH(Financial!AM6-13,Operational!$F$6:$BY$6,0)),0),""),"TBD")</f>
        <v/>
      </c>
      <c r="AN18" s="45" t="str">
        <f>IF(Input!$B$33=1,IF(AND(AN4&gt;AM4,AN6&gt;=Input!$B$5),IFERROR(INDEX(Operational!$F$6:$BY$22,17,MATCH(Financial!AN6-1,Operational!$F$6:$BY$6,0))-INDEX(Operational!$F$6:$BY$22,17,MATCH(Financial!AN6-13,Operational!$F$6:$BY$6,0)),0),""),"TBD")</f>
        <v/>
      </c>
      <c r="AO18" s="45">
        <f ca="1">IF(Input!$B$33=1,IF(AND(AO4&gt;AN4,AO6&gt;=Input!$B$5),IFERROR(INDEX(Operational!$F$6:$BY$22,17,MATCH(Financial!AO6-1,Operational!$F$6:$BY$6,0))-INDEX(Operational!$F$6:$BY$22,17,MATCH(Financial!AO6-13,Operational!$F$6:$BY$6,0)),0),""),"TBD")</f>
        <v>178500</v>
      </c>
      <c r="AP18" s="45" t="str">
        <f>IF(Input!$B$33=1,IF(AND(AP4&gt;AO4,AP6&gt;=Input!$B$5),IFERROR(INDEX(Operational!$F$6:$BY$22,17,MATCH(Financial!AP6-1,Operational!$F$6:$BY$6,0))-INDEX(Operational!$F$6:$BY$22,17,MATCH(Financial!AP6-13,Operational!$F$6:$BY$6,0)),0),""),"TBD")</f>
        <v/>
      </c>
      <c r="AQ18" s="45" t="str">
        <f>IF(Input!$B$33=1,IF(AND(AQ4&gt;AP4,AQ6&gt;=Input!$B$5),IFERROR(INDEX(Operational!$F$6:$BY$22,17,MATCH(Financial!AQ6-1,Operational!$F$6:$BY$6,0))-INDEX(Operational!$F$6:$BY$22,17,MATCH(Financial!AQ6-13,Operational!$F$6:$BY$6,0)),0),""),"TBD")</f>
        <v/>
      </c>
      <c r="AR18" s="45" t="str">
        <f>IF(Input!$B$33=1,IF(AND(AR4&gt;AQ4,AR6&gt;=Input!$B$5),IFERROR(INDEX(Operational!$F$6:$BY$22,17,MATCH(Financial!AR6-1,Operational!$F$6:$BY$6,0))-INDEX(Operational!$F$6:$BY$22,17,MATCH(Financial!AR6-13,Operational!$F$6:$BY$6,0)),0),""),"TBD")</f>
        <v/>
      </c>
      <c r="AS18" s="45" t="str">
        <f>IF(Input!$B$33=1,IF(AND(AS4&gt;AR4,AS6&gt;=Input!$B$5),IFERROR(INDEX(Operational!$F$6:$BY$22,17,MATCH(Financial!AS6-1,Operational!$F$6:$BY$6,0))-INDEX(Operational!$F$6:$BY$22,17,MATCH(Financial!AS6-13,Operational!$F$6:$BY$6,0)),0),""),"TBD")</f>
        <v/>
      </c>
      <c r="AT18" s="45" t="str">
        <f>IF(Input!$B$33=1,IF(AND(AT4&gt;AS4,AT6&gt;=Input!$B$5),IFERROR(INDEX(Operational!$F$6:$BY$22,17,MATCH(Financial!AT6-1,Operational!$F$6:$BY$6,0))-INDEX(Operational!$F$6:$BY$22,17,MATCH(Financial!AT6-13,Operational!$F$6:$BY$6,0)),0),""),"TBD")</f>
        <v/>
      </c>
      <c r="AU18" s="45" t="str">
        <f>IF(Input!$B$33=1,IF(AND(AU4&gt;AT4,AU6&gt;=Input!$B$5),IFERROR(INDEX(Operational!$F$6:$BY$22,17,MATCH(Financial!AU6-1,Operational!$F$6:$BY$6,0))-INDEX(Operational!$F$6:$BY$22,17,MATCH(Financial!AU6-13,Operational!$F$6:$BY$6,0)),0),""),"TBD")</f>
        <v/>
      </c>
      <c r="AV18" s="45" t="str">
        <f>IF(Input!$B$33=1,IF(AND(AV4&gt;AU4,AV6&gt;=Input!$B$5),IFERROR(INDEX(Operational!$F$6:$BY$22,17,MATCH(Financial!AV6-1,Operational!$F$6:$BY$6,0))-INDEX(Operational!$F$6:$BY$22,17,MATCH(Financial!AV6-13,Operational!$F$6:$BY$6,0)),0),""),"TBD")</f>
        <v/>
      </c>
      <c r="AW18" s="45" t="str">
        <f>IF(Input!$B$33=1,IF(AND(AW4&gt;AV4,AW6&gt;=Input!$B$5),IFERROR(INDEX(Operational!$F$6:$BY$22,17,MATCH(Financial!AW6-1,Operational!$F$6:$BY$6,0))-INDEX(Operational!$F$6:$BY$22,17,MATCH(Financial!AW6-13,Operational!$F$6:$BY$6,0)),0),""),"TBD")</f>
        <v/>
      </c>
      <c r="AX18" s="45" t="str">
        <f>IF(Input!$B$33=1,IF(AND(AX4&gt;AW4,AX6&gt;=Input!$B$5),IFERROR(INDEX(Operational!$F$6:$BY$22,17,MATCH(Financial!AX6-1,Operational!$F$6:$BY$6,0))-INDEX(Operational!$F$6:$BY$22,17,MATCH(Financial!AX6-13,Operational!$F$6:$BY$6,0)),0),""),"TBD")</f>
        <v/>
      </c>
      <c r="AY18" s="45" t="str">
        <f>IF(Input!$B$33=1,IF(AND(AY4&gt;AX4,AY6&gt;=Input!$B$5),IFERROR(INDEX(Operational!$F$6:$BY$22,17,MATCH(Financial!AY6-1,Operational!$F$6:$BY$6,0))-INDEX(Operational!$F$6:$BY$22,17,MATCH(Financial!AY6-13,Operational!$F$6:$BY$6,0)),0),""),"TBD")</f>
        <v/>
      </c>
      <c r="AZ18" s="45" t="str">
        <f>IF(Input!$B$33=1,IF(AND(AZ4&gt;AY4,AZ6&gt;=Input!$B$5),IFERROR(INDEX(Operational!$F$6:$BY$22,17,MATCH(Financial!AZ6-1,Operational!$F$6:$BY$6,0))-INDEX(Operational!$F$6:$BY$22,17,MATCH(Financial!AZ6-13,Operational!$F$6:$BY$6,0)),0),""),"TBD")</f>
        <v/>
      </c>
      <c r="BA18" s="45">
        <f ca="1">IF(Input!$B$33=1,IF(AND(BA4&gt;AZ4,BA6&gt;=Input!$B$5),IFERROR(INDEX(Operational!$F$6:$BY$22,17,MATCH(Financial!BA6-1,Operational!$F$6:$BY$6,0))-INDEX(Operational!$F$6:$BY$22,17,MATCH(Financial!BA6-13,Operational!$F$6:$BY$6,0)),0),""),"TBD")</f>
        <v>178500</v>
      </c>
      <c r="BB18" s="45" t="str">
        <f>IF(Input!$B$33=1,IF(AND(BB4&gt;BA4,BB6&gt;=Input!$B$5),IFERROR(INDEX(Operational!$F$6:$BY$22,17,MATCH(Financial!BB6-1,Operational!$F$6:$BY$6,0))-INDEX(Operational!$F$6:$BY$22,17,MATCH(Financial!BB6-13,Operational!$F$6:$BY$6,0)),0),""),"TBD")</f>
        <v/>
      </c>
      <c r="BC18" s="45" t="str">
        <f>IF(Input!$B$33=1,IF(AND(BC4&gt;BB4,BC6&gt;=Input!$B$5),IFERROR(INDEX(Operational!$F$6:$BY$22,17,MATCH(Financial!BC6-1,Operational!$F$6:$BY$6,0))-INDEX(Operational!$F$6:$BY$22,17,MATCH(Financial!BC6-13,Operational!$F$6:$BY$6,0)),0),""),"TBD")</f>
        <v/>
      </c>
      <c r="BD18" s="45" t="str">
        <f>IF(Input!$B$33=1,IF(AND(BD4&gt;BC4,BD6&gt;=Input!$B$5),IFERROR(INDEX(Operational!$F$6:$BY$22,17,MATCH(Financial!BD6-1,Operational!$F$6:$BY$6,0))-INDEX(Operational!$F$6:$BY$22,17,MATCH(Financial!BD6-13,Operational!$F$6:$BY$6,0)),0),""),"TBD")</f>
        <v/>
      </c>
      <c r="BE18" s="45" t="str">
        <f>IF(Input!$B$33=1,IF(AND(BE4&gt;BD4,BE6&gt;=Input!$B$5),IFERROR(INDEX(Operational!$F$6:$BY$22,17,MATCH(Financial!BE6-1,Operational!$F$6:$BY$6,0))-INDEX(Operational!$F$6:$BY$22,17,MATCH(Financial!BE6-13,Operational!$F$6:$BY$6,0)),0),""),"TBD")</f>
        <v/>
      </c>
      <c r="BF18" s="45" t="str">
        <f>IF(Input!$B$33=1,IF(AND(BF4&gt;BE4,BF6&gt;=Input!$B$5),IFERROR(INDEX(Operational!$F$6:$BY$22,17,MATCH(Financial!BF6-1,Operational!$F$6:$BY$6,0))-INDEX(Operational!$F$6:$BY$22,17,MATCH(Financial!BF6-13,Operational!$F$6:$BY$6,0)),0),""),"TBD")</f>
        <v/>
      </c>
      <c r="BG18" s="45" t="str">
        <f>IF(Input!$B$33=1,IF(AND(BG4&gt;BF4,BG6&gt;=Input!$B$5),IFERROR(INDEX(Operational!$F$6:$BY$22,17,MATCH(Financial!BG6-1,Operational!$F$6:$BY$6,0))-INDEX(Operational!$F$6:$BY$22,17,MATCH(Financial!BG6-13,Operational!$F$6:$BY$6,0)),0),""),"TBD")</f>
        <v/>
      </c>
      <c r="BH18" s="45" t="str">
        <f>IF(Input!$B$33=1,IF(AND(BH4&gt;BG4,BH6&gt;=Input!$B$5),IFERROR(INDEX(Operational!$F$6:$BY$22,17,MATCH(Financial!BH6-1,Operational!$F$6:$BY$6,0))-INDEX(Operational!$F$6:$BY$22,17,MATCH(Financial!BH6-13,Operational!$F$6:$BY$6,0)),0),""),"TBD")</f>
        <v/>
      </c>
      <c r="BI18" s="45" t="str">
        <f>IF(Input!$B$33=1,IF(AND(BI4&gt;BH4,BI6&gt;=Input!$B$5),IFERROR(INDEX(Operational!$F$6:$BY$22,17,MATCH(Financial!BI6-1,Operational!$F$6:$BY$6,0))-INDEX(Operational!$F$6:$BY$22,17,MATCH(Financial!BI6-13,Operational!$F$6:$BY$6,0)),0),""),"TBD")</f>
        <v/>
      </c>
      <c r="BJ18" s="45" t="str">
        <f>IF(Input!$B$33=1,IF(AND(BJ4&gt;BI4,BJ6&gt;=Input!$B$5),IFERROR(INDEX(Operational!$F$6:$BY$22,17,MATCH(Financial!BJ6-1,Operational!$F$6:$BY$6,0))-INDEX(Operational!$F$6:$BY$22,17,MATCH(Financial!BJ6-13,Operational!$F$6:$BY$6,0)),0),""),"TBD")</f>
        <v/>
      </c>
      <c r="BK18" s="45" t="str">
        <f>IF(Input!$B$33=1,IF(AND(BK4&gt;BJ4,BK6&gt;=Input!$B$5),IFERROR(INDEX(Operational!$F$6:$BY$22,17,MATCH(Financial!BK6-1,Operational!$F$6:$BY$6,0))-INDEX(Operational!$F$6:$BY$22,17,MATCH(Financial!BK6-13,Operational!$F$6:$BY$6,0)),0),""),"TBD")</f>
        <v/>
      </c>
      <c r="BL18" s="45" t="str">
        <f>IF(Input!$B$33=1,IF(AND(BL4&gt;BK4,BL6&gt;=Input!$B$5),IFERROR(INDEX(Operational!$F$6:$BY$22,17,MATCH(Financial!BL6-1,Operational!$F$6:$BY$6,0))-INDEX(Operational!$F$6:$BY$22,17,MATCH(Financial!BL6-13,Operational!$F$6:$BY$6,0)),0),""),"TBD")</f>
        <v/>
      </c>
      <c r="BM18" s="45">
        <f ca="1">IF(Input!$B$33=1,IF(AND(BM4&gt;BL4,BM6&gt;=Input!$B$5),IFERROR(INDEX(Operational!$F$6:$BY$22,17,MATCH(Financial!BM6-1,Operational!$F$6:$BY$6,0))-INDEX(Operational!$F$6:$BY$22,17,MATCH(Financial!BM6-13,Operational!$F$6:$BY$6,0)),0),""),"TBD")</f>
        <v>178500</v>
      </c>
      <c r="BN18" s="45" t="str">
        <f>IF(Input!$B$33=1,IF(AND(BN4&gt;BM4,BN6&gt;=Input!$B$5),IFERROR(INDEX(Operational!$F$6:$BY$22,17,MATCH(Financial!BN6-1,Operational!$F$6:$BY$6,0))-INDEX(Operational!$F$6:$BY$22,17,MATCH(Financial!BN6-13,Operational!$F$6:$BY$6,0)),0),""),"TBD")</f>
        <v/>
      </c>
      <c r="BO18" s="45" t="str">
        <f>IF(Input!$B$33=1,IF(AND(BO4&gt;BN4,BO6&gt;=Input!$B$5),IFERROR(INDEX(Operational!$F$6:$BY$22,17,MATCH(Financial!BO6-1,Operational!$F$6:$BY$6,0))-INDEX(Operational!$F$6:$BY$22,17,MATCH(Financial!BO6-13,Operational!$F$6:$BY$6,0)),0),""),"TBD")</f>
        <v/>
      </c>
      <c r="BP18" s="45" t="str">
        <f>IF(Input!$B$33=1,IF(AND(BP4&gt;BO4,BP6&gt;=Input!$B$5),IFERROR(INDEX(Operational!$F$6:$BY$22,17,MATCH(Financial!BP6-1,Operational!$F$6:$BY$6,0))-INDEX(Operational!$F$6:$BY$22,17,MATCH(Financial!BP6-13,Operational!$F$6:$BY$6,0)),0),""),"TBD")</f>
        <v/>
      </c>
      <c r="BQ18" s="45" t="str">
        <f>IF(Input!$B$33=1,IF(AND(BQ4&gt;BP4,BQ6&gt;=Input!$B$5),IFERROR(INDEX(Operational!$F$6:$BY$22,17,MATCH(Financial!BQ6-1,Operational!$F$6:$BY$6,0))-INDEX(Operational!$F$6:$BY$22,17,MATCH(Financial!BQ6-13,Operational!$F$6:$BY$6,0)),0),""),"TBD")</f>
        <v/>
      </c>
      <c r="BR18" s="45" t="str">
        <f>IF(Input!$B$33=1,IF(AND(BR4&gt;BQ4,BR6&gt;=Input!$B$5),IFERROR(INDEX(Operational!$F$6:$BY$22,17,MATCH(Financial!BR6-1,Operational!$F$6:$BY$6,0))-INDEX(Operational!$F$6:$BY$22,17,MATCH(Financial!BR6-13,Operational!$F$6:$BY$6,0)),0),""),"TBD")</f>
        <v/>
      </c>
      <c r="BS18" s="45" t="str">
        <f>IF(Input!$B$33=1,IF(AND(BS4&gt;BR4,BS6&gt;=Input!$B$5),IFERROR(INDEX(Operational!$F$6:$BY$22,17,MATCH(Financial!BS6-1,Operational!$F$6:$BY$6,0))-INDEX(Operational!$F$6:$BY$22,17,MATCH(Financial!BS6-13,Operational!$F$6:$BY$6,0)),0),""),"TBD")</f>
        <v/>
      </c>
      <c r="BT18" s="45" t="str">
        <f>IF(Input!$B$33=1,IF(AND(BT4&gt;BS4,BT6&gt;=Input!$B$5),IFERROR(INDEX(Operational!$F$6:$BY$22,17,MATCH(Financial!BT6-1,Operational!$F$6:$BY$6,0))-INDEX(Operational!$F$6:$BY$22,17,MATCH(Financial!BT6-13,Operational!$F$6:$BY$6,0)),0),""),"TBD")</f>
        <v/>
      </c>
      <c r="BU18" s="45" t="str">
        <f>IF(Input!$B$33=1,IF(AND(BU4&gt;BT4,BU6&gt;=Input!$B$5),IFERROR(INDEX(Operational!$F$6:$BY$22,17,MATCH(Financial!BU6-1,Operational!$F$6:$BY$6,0))-INDEX(Operational!$F$6:$BY$22,17,MATCH(Financial!BU6-13,Operational!$F$6:$BY$6,0)),0),""),"TBD")</f>
        <v/>
      </c>
      <c r="BV18" s="45" t="str">
        <f>IF(Input!$B$33=1,IF(AND(BV4&gt;BU4,BV6&gt;=Input!$B$5),IFERROR(INDEX(Operational!$F$6:$BY$22,17,MATCH(Financial!BV6-1,Operational!$F$6:$BY$6,0))-INDEX(Operational!$F$6:$BY$22,17,MATCH(Financial!BV6-13,Operational!$F$6:$BY$6,0)),0),""),"TBD")</f>
        <v/>
      </c>
      <c r="BW18" s="45" t="str">
        <f>IF(Input!$B$33=1,IF(AND(BW4&gt;BV4,BW6&gt;=Input!$B$5),IFERROR(INDEX(Operational!$F$6:$BY$22,17,MATCH(Financial!BW6-1,Operational!$F$6:$BY$6,0))-INDEX(Operational!$F$6:$BY$22,17,MATCH(Financial!BW6-13,Operational!$F$6:$BY$6,0)),0),""),"TBD")</f>
        <v/>
      </c>
      <c r="BX18" s="45" t="str">
        <f>IF(Input!$B$33=1,IF(AND(BX4&gt;BW4,BX6&gt;=Input!$B$5),IFERROR(INDEX(Operational!$F$6:$BY$22,17,MATCH(Financial!BX6-1,Operational!$F$6:$BY$6,0))-INDEX(Operational!$F$6:$BY$22,17,MATCH(Financial!BX6-13,Operational!$F$6:$BY$6,0)),0),""),"TBD")</f>
        <v/>
      </c>
      <c r="BY18" s="86"/>
    </row>
    <row r="19" spans="1:77" s="43" customFormat="1" x14ac:dyDescent="0.25">
      <c r="A19" s="10" t="s">
        <v>100</v>
      </c>
      <c r="B19" s="24"/>
      <c r="C19" s="43" t="b">
        <f ca="1">IF((SUM(E19:BX19))=(SUM(Operational!F27:'Operational'!BZ27)),TRUE,FALSE)</f>
        <v>1</v>
      </c>
      <c r="E19" s="45" t="str">
        <f>IF(Input!$B$33=1,IF(AND(E4&gt;D4,E6&gt;=Input!$B$5),IFERROR(INDEX(Operational!$F$6:$BY$28,23,MATCH(Financial!E6-1,Operational!$F$6:$BY$6,0))-INDEX(Operational!$F$6:$BY$28,23,MATCH(Financial!E6-13,Operational!$F$6:$BY$6,0)),0),""),"TBD")</f>
        <v/>
      </c>
      <c r="F19" s="45" t="str">
        <f>IF(Input!$B$33=1,IF(AND(F4&gt;E4,F6&gt;=Input!$B$5),IFERROR(INDEX(Operational!$F$6:$BY$28,23,MATCH(Financial!F6-1,Operational!$F$6:$BY$6,0))-INDEX(Operational!$F$6:$BY$28,23,MATCH(Financial!F6-13,Operational!$F$6:$BY$6,0)),0),""),"TBD")</f>
        <v/>
      </c>
      <c r="G19" s="45" t="str">
        <f>IF(Input!$B$33=1,IF(AND(G4&gt;F4,G6&gt;=Input!$B$5),IFERROR(INDEX(Operational!$F$6:$BY$28,23,MATCH(Financial!G6-1,Operational!$F$6:$BY$6,0))-INDEX(Operational!$F$6:$BY$28,23,MATCH(Financial!G6-13,Operational!$F$6:$BY$6,0)),0),""),"TBD")</f>
        <v/>
      </c>
      <c r="H19" s="45" t="str">
        <f>IF(Input!$B$33=1,IF(AND(H4&gt;G4,H6&gt;=Input!$B$5),IFERROR(INDEX(Operational!$F$6:$BY$28,23,MATCH(Financial!H6-1,Operational!$F$6:$BY$6,0))-INDEX(Operational!$F$6:$BY$28,23,MATCH(Financial!H6-13,Operational!$F$6:$BY$6,0)),0),""),"TBD")</f>
        <v/>
      </c>
      <c r="I19" s="45" t="str">
        <f>IF(Input!$B$33=1,IF(AND(I4&gt;H4,I6&gt;=Input!$B$5),IFERROR(INDEX(Operational!$F$6:$BY$28,23,MATCH(Financial!I6-1,Operational!$F$6:$BY$6,0))-INDEX(Operational!$F$6:$BY$28,23,MATCH(Financial!I6-13,Operational!$F$6:$BY$6,0)),0),""),"TBD")</f>
        <v/>
      </c>
      <c r="J19" s="45" t="str">
        <f>IF(Input!$B$33=1,IF(AND(J4&gt;I4,J6&gt;=Input!$B$5),IFERROR(INDEX(Operational!$F$6:$BY$28,23,MATCH(Financial!J6-1,Operational!$F$6:$BY$6,0))-INDEX(Operational!$F$6:$BY$28,23,MATCH(Financial!J6-13,Operational!$F$6:$BY$6,0)),0),""),"TBD")</f>
        <v/>
      </c>
      <c r="K19" s="45" t="str">
        <f>IF(Input!$B$33=1,IF(AND(K4&gt;J4,K6&gt;=Input!$B$5),IFERROR(INDEX(Operational!$F$6:$BY$28,23,MATCH(Financial!K6-1,Operational!$F$6:$BY$6,0))-INDEX(Operational!$F$6:$BY$28,23,MATCH(Financial!K6-13,Operational!$F$6:$BY$6,0)),0),""),"TBD")</f>
        <v/>
      </c>
      <c r="L19" s="45" t="str">
        <f>IF(Input!$B$33=1,IF(AND(L4&gt;K4,L6&gt;=Input!$B$5),IFERROR(INDEX(Operational!$F$6:$BY$28,23,MATCH(Financial!L6-1,Operational!$F$6:$BY$6,0))-INDEX(Operational!$F$6:$BY$28,23,MATCH(Financial!L6-13,Operational!$F$6:$BY$6,0)),0),""),"TBD")</f>
        <v/>
      </c>
      <c r="M19" s="45" t="str">
        <f>IF(Input!$B$33=1,IF(AND(M4&gt;L4,M6&gt;=Input!$B$5),IFERROR(INDEX(Operational!$F$6:$BY$28,23,MATCH(Financial!M6-1,Operational!$F$6:$BY$6,0))-INDEX(Operational!$F$6:$BY$28,23,MATCH(Financial!M6-13,Operational!$F$6:$BY$6,0)),0),""),"TBD")</f>
        <v/>
      </c>
      <c r="N19" s="45" t="str">
        <f>IF(Input!$B$33=1,IF(AND(N4&gt;M4,N6&gt;=Input!$B$5),IFERROR(INDEX(Operational!$F$6:$BY$28,23,MATCH(Financial!N6-1,Operational!$F$6:$BY$6,0))-INDEX(Operational!$F$6:$BY$28,23,MATCH(Financial!N6-13,Operational!$F$6:$BY$6,0)),0),""),"TBD")</f>
        <v/>
      </c>
      <c r="O19" s="45" t="str">
        <f>IF(Input!$B$33=1,IF(AND(O4&gt;N4,O6&gt;=Input!$B$5),IFERROR(INDEX(Operational!$F$6:$BY$28,23,MATCH(Financial!O6-1,Operational!$F$6:$BY$6,0))-INDEX(Operational!$F$6:$BY$28,23,MATCH(Financial!O6-13,Operational!$F$6:$BY$6,0)),0),""),"TBD")</f>
        <v/>
      </c>
      <c r="P19" s="45" t="str">
        <f>IF(Input!$B$33=1,IF(AND(P4&gt;O4,P6&gt;=Input!$B$5),IFERROR(INDEX(Operational!$F$6:$BY$28,23,MATCH(Financial!P6-1,Operational!$F$6:$BY$6,0))-INDEX(Operational!$F$6:$BY$28,23,MATCH(Financial!P6-13,Operational!$F$6:$BY$6,0)),0),""),"TBD")</f>
        <v/>
      </c>
      <c r="Q19" s="45">
        <f ca="1">IF(Input!$B$33=1,IF(AND(Q4&gt;P4,Q6&gt;=Input!$B$5),IFERROR(INDEX(Operational!$F$6:$BY$28,23,MATCH(Financial!Q6-1,Operational!$F$6:$BY$6,0))-INDEX(Operational!$F$6:$BY$28,23,MATCH(Financial!Q6-13,Operational!$F$6:$BY$6,0)),0),""),"TBD")</f>
        <v>0</v>
      </c>
      <c r="R19" s="45" t="str">
        <f>IF(Input!$B$33=1,IF(AND(R4&gt;Q4,R6&gt;=Input!$B$5),IFERROR(INDEX(Operational!$F$6:$BY$28,23,MATCH(Financial!R6-1,Operational!$F$6:$BY$6,0))-INDEX(Operational!$F$6:$BY$28,23,MATCH(Financial!R6-13,Operational!$F$6:$BY$6,0)),0),""),"TBD")</f>
        <v/>
      </c>
      <c r="S19" s="45" t="str">
        <f>IF(Input!$B$33=1,IF(AND(S4&gt;R4,S6&gt;=Input!$B$5),IFERROR(INDEX(Operational!$F$6:$BY$28,23,MATCH(Financial!S6-1,Operational!$F$6:$BY$6,0))-INDEX(Operational!$F$6:$BY$28,23,MATCH(Financial!S6-13,Operational!$F$6:$BY$6,0)),0),""),"TBD")</f>
        <v/>
      </c>
      <c r="T19" s="45" t="str">
        <f>IF(Input!$B$33=1,IF(AND(T4&gt;S4,T6&gt;=Input!$B$5),IFERROR(INDEX(Operational!$F$6:$BY$28,23,MATCH(Financial!T6-1,Operational!$F$6:$BY$6,0))-INDEX(Operational!$F$6:$BY$28,23,MATCH(Financial!T6-13,Operational!$F$6:$BY$6,0)),0),""),"TBD")</f>
        <v/>
      </c>
      <c r="U19" s="45" t="str">
        <f>IF(Input!$B$33=1,IF(AND(U4&gt;T4,U6&gt;=Input!$B$5),IFERROR(INDEX(Operational!$F$6:$BY$28,23,MATCH(Financial!U6-1,Operational!$F$6:$BY$6,0))-INDEX(Operational!$F$6:$BY$28,23,MATCH(Financial!U6-13,Operational!$F$6:$BY$6,0)),0),""),"TBD")</f>
        <v/>
      </c>
      <c r="V19" s="45" t="str">
        <f>IF(Input!$B$33=1,IF(AND(V4&gt;U4,V6&gt;=Input!$B$5),IFERROR(INDEX(Operational!$F$6:$BY$28,23,MATCH(Financial!V6-1,Operational!$F$6:$BY$6,0))-INDEX(Operational!$F$6:$BY$28,23,MATCH(Financial!V6-13,Operational!$F$6:$BY$6,0)),0),""),"TBD")</f>
        <v/>
      </c>
      <c r="W19" s="45" t="str">
        <f>IF(Input!$B$33=1,IF(AND(W4&gt;V4,W6&gt;=Input!$B$5),IFERROR(INDEX(Operational!$F$6:$BY$28,23,MATCH(Financial!W6-1,Operational!$F$6:$BY$6,0))-INDEX(Operational!$F$6:$BY$28,23,MATCH(Financial!W6-13,Operational!$F$6:$BY$6,0)),0),""),"TBD")</f>
        <v/>
      </c>
      <c r="X19" s="45" t="str">
        <f>IF(Input!$B$33=1,IF(AND(X4&gt;W4,X6&gt;=Input!$B$5),IFERROR(INDEX(Operational!$F$6:$BY$28,23,MATCH(Financial!X6-1,Operational!$F$6:$BY$6,0))-INDEX(Operational!$F$6:$BY$28,23,MATCH(Financial!X6-13,Operational!$F$6:$BY$6,0)),0),""),"TBD")</f>
        <v/>
      </c>
      <c r="Y19" s="45" t="str">
        <f>IF(Input!$B$33=1,IF(AND(Y4&gt;X4,Y6&gt;=Input!$B$5),IFERROR(INDEX(Operational!$F$6:$BY$28,23,MATCH(Financial!Y6-1,Operational!$F$6:$BY$6,0))-INDEX(Operational!$F$6:$BY$28,23,MATCH(Financial!Y6-13,Operational!$F$6:$BY$6,0)),0),""),"TBD")</f>
        <v/>
      </c>
      <c r="Z19" s="45" t="str">
        <f>IF(Input!$B$33=1,IF(AND(Z4&gt;Y4,Z6&gt;=Input!$B$5),IFERROR(INDEX(Operational!$F$6:$BY$28,23,MATCH(Financial!Z6-1,Operational!$F$6:$BY$6,0))-INDEX(Operational!$F$6:$BY$28,23,MATCH(Financial!Z6-13,Operational!$F$6:$BY$6,0)),0),""),"TBD")</f>
        <v/>
      </c>
      <c r="AA19" s="45" t="str">
        <f>IF(Input!$B$33=1,IF(AND(AA4&gt;Z4,AA6&gt;=Input!$B$5),IFERROR(INDEX(Operational!$F$6:$BY$28,23,MATCH(Financial!AA6-1,Operational!$F$6:$BY$6,0))-INDEX(Operational!$F$6:$BY$28,23,MATCH(Financial!AA6-13,Operational!$F$6:$BY$6,0)),0),""),"TBD")</f>
        <v/>
      </c>
      <c r="AB19" s="45" t="str">
        <f>IF(Input!$B$33=1,IF(AND(AB4&gt;AA4,AB6&gt;=Input!$B$5),IFERROR(INDEX(Operational!$F$6:$BY$28,23,MATCH(Financial!AB6-1,Operational!$F$6:$BY$6,0))-INDEX(Operational!$F$6:$BY$28,23,MATCH(Financial!AB6-13,Operational!$F$6:$BY$6,0)),0),""),"TBD")</f>
        <v/>
      </c>
      <c r="AC19" s="45">
        <f ca="1">IF(Input!$B$33=1,IF(AND(AC4&gt;AB4,AC6&gt;=Input!$B$5),IFERROR(INDEX(Operational!$F$6:$BY$28,23,MATCH(Financial!AC6-1,Operational!$F$6:$BY$6,0))-INDEX(Operational!$F$6:$BY$28,23,MATCH(Financial!AC6-13,Operational!$F$6:$BY$6,0)),0),""),"TBD")</f>
        <v>416499.99999999983</v>
      </c>
      <c r="AD19" s="45" t="str">
        <f>IF(Input!$B$33=1,IF(AND(AD4&gt;AC4,AD6&gt;=Input!$B$5),IFERROR(INDEX(Operational!$F$6:$BY$28,23,MATCH(Financial!AD6-1,Operational!$F$6:$BY$6,0))-INDEX(Operational!$F$6:$BY$28,23,MATCH(Financial!AD6-13,Operational!$F$6:$BY$6,0)),0),""),"TBD")</f>
        <v/>
      </c>
      <c r="AE19" s="45" t="str">
        <f>IF(Input!$B$33=1,IF(AND(AE4&gt;AD4,AE6&gt;=Input!$B$5),IFERROR(INDEX(Operational!$F$6:$BY$28,23,MATCH(Financial!AE6-1,Operational!$F$6:$BY$6,0))-INDEX(Operational!$F$6:$BY$28,23,MATCH(Financial!AE6-13,Operational!$F$6:$BY$6,0)),0),""),"TBD")</f>
        <v/>
      </c>
      <c r="AF19" s="45" t="str">
        <f>IF(Input!$B$33=1,IF(AND(AF4&gt;AE4,AF6&gt;=Input!$B$5),IFERROR(INDEX(Operational!$F$6:$BY$28,23,MATCH(Financial!AF6-1,Operational!$F$6:$BY$6,0))-INDEX(Operational!$F$6:$BY$28,23,MATCH(Financial!AF6-13,Operational!$F$6:$BY$6,0)),0),""),"TBD")</f>
        <v/>
      </c>
      <c r="AG19" s="45" t="str">
        <f>IF(Input!$B$33=1,IF(AND(AG4&gt;AF4,AG6&gt;=Input!$B$5),IFERROR(INDEX(Operational!$F$6:$BY$28,23,MATCH(Financial!AG6-1,Operational!$F$6:$BY$6,0))-INDEX(Operational!$F$6:$BY$28,23,MATCH(Financial!AG6-13,Operational!$F$6:$BY$6,0)),0),""),"TBD")</f>
        <v/>
      </c>
      <c r="AH19" s="45" t="str">
        <f>IF(Input!$B$33=1,IF(AND(AH4&gt;AG4,AH6&gt;=Input!$B$5),IFERROR(INDEX(Operational!$F$6:$BY$28,23,MATCH(Financial!AH6-1,Operational!$F$6:$BY$6,0))-INDEX(Operational!$F$6:$BY$28,23,MATCH(Financial!AH6-13,Operational!$F$6:$BY$6,0)),0),""),"TBD")</f>
        <v/>
      </c>
      <c r="AI19" s="45" t="str">
        <f>IF(Input!$B$33=1,IF(AND(AI4&gt;AH4,AI6&gt;=Input!$B$5),IFERROR(INDEX(Operational!$F$6:$BY$28,23,MATCH(Financial!AI6-1,Operational!$F$6:$BY$6,0))-INDEX(Operational!$F$6:$BY$28,23,MATCH(Financial!AI6-13,Operational!$F$6:$BY$6,0)),0),""),"TBD")</f>
        <v/>
      </c>
      <c r="AJ19" s="45" t="str">
        <f>IF(Input!$B$33=1,IF(AND(AJ4&gt;AI4,AJ6&gt;=Input!$B$5),IFERROR(INDEX(Operational!$F$6:$BY$28,23,MATCH(Financial!AJ6-1,Operational!$F$6:$BY$6,0))-INDEX(Operational!$F$6:$BY$28,23,MATCH(Financial!AJ6-13,Operational!$F$6:$BY$6,0)),0),""),"TBD")</f>
        <v/>
      </c>
      <c r="AK19" s="45" t="str">
        <f>IF(Input!$B$33=1,IF(AND(AK4&gt;AJ4,AK6&gt;=Input!$B$5),IFERROR(INDEX(Operational!$F$6:$BY$28,23,MATCH(Financial!AK6-1,Operational!$F$6:$BY$6,0))-INDEX(Operational!$F$6:$BY$28,23,MATCH(Financial!AK6-13,Operational!$F$6:$BY$6,0)),0),""),"TBD")</f>
        <v/>
      </c>
      <c r="AL19" s="45" t="str">
        <f>IF(Input!$B$33=1,IF(AND(AL4&gt;AK4,AL6&gt;=Input!$B$5),IFERROR(INDEX(Operational!$F$6:$BY$28,23,MATCH(Financial!AL6-1,Operational!$F$6:$BY$6,0))-INDEX(Operational!$F$6:$BY$28,23,MATCH(Financial!AL6-13,Operational!$F$6:$BY$6,0)),0),""),"TBD")</f>
        <v/>
      </c>
      <c r="AM19" s="45" t="str">
        <f>IF(Input!$B$33=1,IF(AND(AM4&gt;AL4,AM6&gt;=Input!$B$5),IFERROR(INDEX(Operational!$F$6:$BY$28,23,MATCH(Financial!AM6-1,Operational!$F$6:$BY$6,0))-INDEX(Operational!$F$6:$BY$28,23,MATCH(Financial!AM6-13,Operational!$F$6:$BY$6,0)),0),""),"TBD")</f>
        <v/>
      </c>
      <c r="AN19" s="45" t="str">
        <f>IF(Input!$B$33=1,IF(AND(AN4&gt;AM4,AN6&gt;=Input!$B$5),IFERROR(INDEX(Operational!$F$6:$BY$28,23,MATCH(Financial!AN6-1,Operational!$F$6:$BY$6,0))-INDEX(Operational!$F$6:$BY$28,23,MATCH(Financial!AN6-13,Operational!$F$6:$BY$6,0)),0),""),"TBD")</f>
        <v/>
      </c>
      <c r="AO19" s="45">
        <f ca="1">IF(Input!$B$33=1,IF(AND(AO4&gt;AN4,AO6&gt;=Input!$B$5),IFERROR(INDEX(Operational!$F$6:$BY$28,23,MATCH(Financial!AO6-1,Operational!$F$6:$BY$6,0))-INDEX(Operational!$F$6:$BY$28,23,MATCH(Financial!AO6-13,Operational!$F$6:$BY$6,0)),0),""),"TBD")</f>
        <v>416500.00000000029</v>
      </c>
      <c r="AP19" s="45" t="str">
        <f>IF(Input!$B$33=1,IF(AND(AP4&gt;AO4,AP6&gt;=Input!$B$5),IFERROR(INDEX(Operational!$F$6:$BY$28,23,MATCH(Financial!AP6-1,Operational!$F$6:$BY$6,0))-INDEX(Operational!$F$6:$BY$28,23,MATCH(Financial!AP6-13,Operational!$F$6:$BY$6,0)),0),""),"TBD")</f>
        <v/>
      </c>
      <c r="AQ19" s="45" t="str">
        <f>IF(Input!$B$33=1,IF(AND(AQ4&gt;AP4,AQ6&gt;=Input!$B$5),IFERROR(INDEX(Operational!$F$6:$BY$28,23,MATCH(Financial!AQ6-1,Operational!$F$6:$BY$6,0))-INDEX(Operational!$F$6:$BY$28,23,MATCH(Financial!AQ6-13,Operational!$F$6:$BY$6,0)),0),""),"TBD")</f>
        <v/>
      </c>
      <c r="AR19" s="45" t="str">
        <f>IF(Input!$B$33=1,IF(AND(AR4&gt;AQ4,AR6&gt;=Input!$B$5),IFERROR(INDEX(Operational!$F$6:$BY$28,23,MATCH(Financial!AR6-1,Operational!$F$6:$BY$6,0))-INDEX(Operational!$F$6:$BY$28,23,MATCH(Financial!AR6-13,Operational!$F$6:$BY$6,0)),0),""),"TBD")</f>
        <v/>
      </c>
      <c r="AS19" s="45" t="str">
        <f>IF(Input!$B$33=1,IF(AND(AS4&gt;AR4,AS6&gt;=Input!$B$5),IFERROR(INDEX(Operational!$F$6:$BY$28,23,MATCH(Financial!AS6-1,Operational!$F$6:$BY$6,0))-INDEX(Operational!$F$6:$BY$28,23,MATCH(Financial!AS6-13,Operational!$F$6:$BY$6,0)),0),""),"TBD")</f>
        <v/>
      </c>
      <c r="AT19" s="45" t="str">
        <f>IF(Input!$B$33=1,IF(AND(AT4&gt;AS4,AT6&gt;=Input!$B$5),IFERROR(INDEX(Operational!$F$6:$BY$28,23,MATCH(Financial!AT6-1,Operational!$F$6:$BY$6,0))-INDEX(Operational!$F$6:$BY$28,23,MATCH(Financial!AT6-13,Operational!$F$6:$BY$6,0)),0),""),"TBD")</f>
        <v/>
      </c>
      <c r="AU19" s="45" t="str">
        <f>IF(Input!$B$33=1,IF(AND(AU4&gt;AT4,AU6&gt;=Input!$B$5),IFERROR(INDEX(Operational!$F$6:$BY$28,23,MATCH(Financial!AU6-1,Operational!$F$6:$BY$6,0))-INDEX(Operational!$F$6:$BY$28,23,MATCH(Financial!AU6-13,Operational!$F$6:$BY$6,0)),0),""),"TBD")</f>
        <v/>
      </c>
      <c r="AV19" s="45" t="str">
        <f>IF(Input!$B$33=1,IF(AND(AV4&gt;AU4,AV6&gt;=Input!$B$5),IFERROR(INDEX(Operational!$F$6:$BY$28,23,MATCH(Financial!AV6-1,Operational!$F$6:$BY$6,0))-INDEX(Operational!$F$6:$BY$28,23,MATCH(Financial!AV6-13,Operational!$F$6:$BY$6,0)),0),""),"TBD")</f>
        <v/>
      </c>
      <c r="AW19" s="45" t="str">
        <f>IF(Input!$B$33=1,IF(AND(AW4&gt;AV4,AW6&gt;=Input!$B$5),IFERROR(INDEX(Operational!$F$6:$BY$28,23,MATCH(Financial!AW6-1,Operational!$F$6:$BY$6,0))-INDEX(Operational!$F$6:$BY$28,23,MATCH(Financial!AW6-13,Operational!$F$6:$BY$6,0)),0),""),"TBD")</f>
        <v/>
      </c>
      <c r="AX19" s="45" t="str">
        <f>IF(Input!$B$33=1,IF(AND(AX4&gt;AW4,AX6&gt;=Input!$B$5),IFERROR(INDEX(Operational!$F$6:$BY$28,23,MATCH(Financial!AX6-1,Operational!$F$6:$BY$6,0))-INDEX(Operational!$F$6:$BY$28,23,MATCH(Financial!AX6-13,Operational!$F$6:$BY$6,0)),0),""),"TBD")</f>
        <v/>
      </c>
      <c r="AY19" s="45" t="str">
        <f>IF(Input!$B$33=1,IF(AND(AY4&gt;AX4,AY6&gt;=Input!$B$5),IFERROR(INDEX(Operational!$F$6:$BY$28,23,MATCH(Financial!AY6-1,Operational!$F$6:$BY$6,0))-INDEX(Operational!$F$6:$BY$28,23,MATCH(Financial!AY6-13,Operational!$F$6:$BY$6,0)),0),""),"TBD")</f>
        <v/>
      </c>
      <c r="AZ19" s="45" t="str">
        <f>IF(Input!$B$33=1,IF(AND(AZ4&gt;AY4,AZ6&gt;=Input!$B$5),IFERROR(INDEX(Operational!$F$6:$BY$28,23,MATCH(Financial!AZ6-1,Operational!$F$6:$BY$6,0))-INDEX(Operational!$F$6:$BY$28,23,MATCH(Financial!AZ6-13,Operational!$F$6:$BY$6,0)),0),""),"TBD")</f>
        <v/>
      </c>
      <c r="BA19" s="45">
        <f ca="1">IF(Input!$B$33=1,IF(AND(BA4&gt;AZ4,BA6&gt;=Input!$B$5),IFERROR(INDEX(Operational!$F$6:$BY$28,23,MATCH(Financial!BA6-1,Operational!$F$6:$BY$6,0))-INDEX(Operational!$F$6:$BY$28,23,MATCH(Financial!BA6-13,Operational!$F$6:$BY$6,0)),0),""),"TBD")</f>
        <v>416499.99999999988</v>
      </c>
      <c r="BB19" s="45" t="str">
        <f>IF(Input!$B$33=1,IF(AND(BB4&gt;BA4,BB6&gt;=Input!$B$5),IFERROR(INDEX(Operational!$F$6:$BY$28,23,MATCH(Financial!BB6-1,Operational!$F$6:$BY$6,0))-INDEX(Operational!$F$6:$BY$28,23,MATCH(Financial!BB6-13,Operational!$F$6:$BY$6,0)),0),""),"TBD")</f>
        <v/>
      </c>
      <c r="BC19" s="45" t="str">
        <f>IF(Input!$B$33=1,IF(AND(BC4&gt;BB4,BC6&gt;=Input!$B$5),IFERROR(INDEX(Operational!$F$6:$BY$28,23,MATCH(Financial!BC6-1,Operational!$F$6:$BY$6,0))-INDEX(Operational!$F$6:$BY$28,23,MATCH(Financial!BC6-13,Operational!$F$6:$BY$6,0)),0),""),"TBD")</f>
        <v/>
      </c>
      <c r="BD19" s="45" t="str">
        <f>IF(Input!$B$33=1,IF(AND(BD4&gt;BC4,BD6&gt;=Input!$B$5),IFERROR(INDEX(Operational!$F$6:$BY$28,23,MATCH(Financial!BD6-1,Operational!$F$6:$BY$6,0))-INDEX(Operational!$F$6:$BY$28,23,MATCH(Financial!BD6-13,Operational!$F$6:$BY$6,0)),0),""),"TBD")</f>
        <v/>
      </c>
      <c r="BE19" s="45" t="str">
        <f>IF(Input!$B$33=1,IF(AND(BE4&gt;BD4,BE6&gt;=Input!$B$5),IFERROR(INDEX(Operational!$F$6:$BY$28,23,MATCH(Financial!BE6-1,Operational!$F$6:$BY$6,0))-INDEX(Operational!$F$6:$BY$28,23,MATCH(Financial!BE6-13,Operational!$F$6:$BY$6,0)),0),""),"TBD")</f>
        <v/>
      </c>
      <c r="BF19" s="45" t="str">
        <f>IF(Input!$B$33=1,IF(AND(BF4&gt;BE4,BF6&gt;=Input!$B$5),IFERROR(INDEX(Operational!$F$6:$BY$28,23,MATCH(Financial!BF6-1,Operational!$F$6:$BY$6,0))-INDEX(Operational!$F$6:$BY$28,23,MATCH(Financial!BF6-13,Operational!$F$6:$BY$6,0)),0),""),"TBD")</f>
        <v/>
      </c>
      <c r="BG19" s="45" t="str">
        <f>IF(Input!$B$33=1,IF(AND(BG4&gt;BF4,BG6&gt;=Input!$B$5),IFERROR(INDEX(Operational!$F$6:$BY$28,23,MATCH(Financial!BG6-1,Operational!$F$6:$BY$6,0))-INDEX(Operational!$F$6:$BY$28,23,MATCH(Financial!BG6-13,Operational!$F$6:$BY$6,0)),0),""),"TBD")</f>
        <v/>
      </c>
      <c r="BH19" s="45" t="str">
        <f>IF(Input!$B$33=1,IF(AND(BH4&gt;BG4,BH6&gt;=Input!$B$5),IFERROR(INDEX(Operational!$F$6:$BY$28,23,MATCH(Financial!BH6-1,Operational!$F$6:$BY$6,0))-INDEX(Operational!$F$6:$BY$28,23,MATCH(Financial!BH6-13,Operational!$F$6:$BY$6,0)),0),""),"TBD")</f>
        <v/>
      </c>
      <c r="BI19" s="45" t="str">
        <f>IF(Input!$B$33=1,IF(AND(BI4&gt;BH4,BI6&gt;=Input!$B$5),IFERROR(INDEX(Operational!$F$6:$BY$28,23,MATCH(Financial!BI6-1,Operational!$F$6:$BY$6,0))-INDEX(Operational!$F$6:$BY$28,23,MATCH(Financial!BI6-13,Operational!$F$6:$BY$6,0)),0),""),"TBD")</f>
        <v/>
      </c>
      <c r="BJ19" s="45" t="str">
        <f>IF(Input!$B$33=1,IF(AND(BJ4&gt;BI4,BJ6&gt;=Input!$B$5),IFERROR(INDEX(Operational!$F$6:$BY$28,23,MATCH(Financial!BJ6-1,Operational!$F$6:$BY$6,0))-INDEX(Operational!$F$6:$BY$28,23,MATCH(Financial!BJ6-13,Operational!$F$6:$BY$6,0)),0),""),"TBD")</f>
        <v/>
      </c>
      <c r="BK19" s="45" t="str">
        <f>IF(Input!$B$33=1,IF(AND(BK4&gt;BJ4,BK6&gt;=Input!$B$5),IFERROR(INDEX(Operational!$F$6:$BY$28,23,MATCH(Financial!BK6-1,Operational!$F$6:$BY$6,0))-INDEX(Operational!$F$6:$BY$28,23,MATCH(Financial!BK6-13,Operational!$F$6:$BY$6,0)),0),""),"TBD")</f>
        <v/>
      </c>
      <c r="BL19" s="45" t="str">
        <f>IF(Input!$B$33=1,IF(AND(BL4&gt;BK4,BL6&gt;=Input!$B$5),IFERROR(INDEX(Operational!$F$6:$BY$28,23,MATCH(Financial!BL6-1,Operational!$F$6:$BY$6,0))-INDEX(Operational!$F$6:$BY$28,23,MATCH(Financial!BL6-13,Operational!$F$6:$BY$6,0)),0),""),"TBD")</f>
        <v/>
      </c>
      <c r="BM19" s="45">
        <f ca="1">IF(Input!$B$33=1,IF(AND(BM4&gt;BL4,BM6&gt;=Input!$B$5),IFERROR(INDEX(Operational!$F$6:$BY$28,23,MATCH(Financial!BM6-1,Operational!$F$6:$BY$6,0))-INDEX(Operational!$F$6:$BY$28,23,MATCH(Financial!BM6-13,Operational!$F$6:$BY$6,0)),0),""),"TBD")</f>
        <v>416499.99999999907</v>
      </c>
      <c r="BN19" s="45" t="str">
        <f>IF(Input!$B$33=1,IF(AND(BN4&gt;BM4,BN6&gt;=Input!$B$5),IFERROR(INDEX(Operational!$F$6:$BY$28,23,MATCH(Financial!BN6-1,Operational!$F$6:$BY$6,0))-INDEX(Operational!$F$6:$BY$28,23,MATCH(Financial!BN6-13,Operational!$F$6:$BY$6,0)),0),""),"TBD")</f>
        <v/>
      </c>
      <c r="BO19" s="45" t="str">
        <f>IF(Input!$B$33=1,IF(AND(BO4&gt;BN4,BO6&gt;=Input!$B$5),IFERROR(INDEX(Operational!$F$6:$BY$28,23,MATCH(Financial!BO6-1,Operational!$F$6:$BY$6,0))-INDEX(Operational!$F$6:$BY$28,23,MATCH(Financial!BO6-13,Operational!$F$6:$BY$6,0)),0),""),"TBD")</f>
        <v/>
      </c>
      <c r="BP19" s="45" t="str">
        <f>IF(Input!$B$33=1,IF(AND(BP4&gt;BO4,BP6&gt;=Input!$B$5),IFERROR(INDEX(Operational!$F$6:$BY$28,23,MATCH(Financial!BP6-1,Operational!$F$6:$BY$6,0))-INDEX(Operational!$F$6:$BY$28,23,MATCH(Financial!BP6-13,Operational!$F$6:$BY$6,0)),0),""),"TBD")</f>
        <v/>
      </c>
      <c r="BQ19" s="45" t="str">
        <f>IF(Input!$B$33=1,IF(AND(BQ4&gt;BP4,BQ6&gt;=Input!$B$5),IFERROR(INDEX(Operational!$F$6:$BY$28,23,MATCH(Financial!BQ6-1,Operational!$F$6:$BY$6,0))-INDEX(Operational!$F$6:$BY$28,23,MATCH(Financial!BQ6-13,Operational!$F$6:$BY$6,0)),0),""),"TBD")</f>
        <v/>
      </c>
      <c r="BR19" s="45" t="str">
        <f>IF(Input!$B$33=1,IF(AND(BR4&gt;BQ4,BR6&gt;=Input!$B$5),IFERROR(INDEX(Operational!$F$6:$BY$28,23,MATCH(Financial!BR6-1,Operational!$F$6:$BY$6,0))-INDEX(Operational!$F$6:$BY$28,23,MATCH(Financial!BR6-13,Operational!$F$6:$BY$6,0)),0),""),"TBD")</f>
        <v/>
      </c>
      <c r="BS19" s="45" t="str">
        <f>IF(Input!$B$33=1,IF(AND(BS4&gt;BR4,BS6&gt;=Input!$B$5),IFERROR(INDEX(Operational!$F$6:$BY$28,23,MATCH(Financial!BS6-1,Operational!$F$6:$BY$6,0))-INDEX(Operational!$F$6:$BY$28,23,MATCH(Financial!BS6-13,Operational!$F$6:$BY$6,0)),0),""),"TBD")</f>
        <v/>
      </c>
      <c r="BT19" s="45" t="str">
        <f>IF(Input!$B$33=1,IF(AND(BT4&gt;BS4,BT6&gt;=Input!$B$5),IFERROR(INDEX(Operational!$F$6:$BY$28,23,MATCH(Financial!BT6-1,Operational!$F$6:$BY$6,0))-INDEX(Operational!$F$6:$BY$28,23,MATCH(Financial!BT6-13,Operational!$F$6:$BY$6,0)),0),""),"TBD")</f>
        <v/>
      </c>
      <c r="BU19" s="45" t="str">
        <f>IF(Input!$B$33=1,IF(AND(BU4&gt;BT4,BU6&gt;=Input!$B$5),IFERROR(INDEX(Operational!$F$6:$BY$28,23,MATCH(Financial!BU6-1,Operational!$F$6:$BY$6,0))-INDEX(Operational!$F$6:$BY$28,23,MATCH(Financial!BU6-13,Operational!$F$6:$BY$6,0)),0),""),"TBD")</f>
        <v/>
      </c>
      <c r="BV19" s="45" t="str">
        <f>IF(Input!$B$33=1,IF(AND(BV4&gt;BU4,BV6&gt;=Input!$B$5),IFERROR(INDEX(Operational!$F$6:$BY$28,23,MATCH(Financial!BV6-1,Operational!$F$6:$BY$6,0))-INDEX(Operational!$F$6:$BY$28,23,MATCH(Financial!BV6-13,Operational!$F$6:$BY$6,0)),0),""),"TBD")</f>
        <v/>
      </c>
      <c r="BW19" s="45" t="str">
        <f>IF(Input!$B$33=1,IF(AND(BW4&gt;BV4,BW6&gt;=Input!$B$5),IFERROR(INDEX(Operational!$F$6:$BY$28,23,MATCH(Financial!BW6-1,Operational!$F$6:$BY$6,0))-INDEX(Operational!$F$6:$BY$28,23,MATCH(Financial!BW6-13,Operational!$F$6:$BY$6,0)),0),""),"TBD")</f>
        <v/>
      </c>
      <c r="BX19" s="45" t="str">
        <f>IF(Input!$B$33=1,IF(AND(BX4&gt;BW4,BX6&gt;=Input!$B$5),IFERROR(INDEX(Operational!$F$6:$BY$28,23,MATCH(Financial!BX6-1,Operational!$F$6:$BY$6,0))-INDEX(Operational!$F$6:$BY$28,23,MATCH(Financial!BX6-13,Operational!$F$6:$BY$6,0)),0),""),"TBD")</f>
        <v/>
      </c>
      <c r="BY19" s="86"/>
    </row>
    <row r="20" spans="1:77" s="52" customFormat="1" x14ac:dyDescent="0.25">
      <c r="A20" s="43" t="s">
        <v>43</v>
      </c>
      <c r="C20" s="52" t="b">
        <f ca="1">IF(ROUND(SUM(E18:BX19),3)=ROUND(SUM(E20:BX20),3),TRUE,FALSE)</f>
        <v>1</v>
      </c>
      <c r="E20" s="53">
        <f t="shared" ref="E20:AJ20" si="2">SUM(E18:E19)</f>
        <v>0</v>
      </c>
      <c r="F20" s="53">
        <f t="shared" si="2"/>
        <v>0</v>
      </c>
      <c r="G20" s="53">
        <f t="shared" si="2"/>
        <v>0</v>
      </c>
      <c r="H20" s="53">
        <f t="shared" si="2"/>
        <v>0</v>
      </c>
      <c r="I20" s="53">
        <f t="shared" si="2"/>
        <v>0</v>
      </c>
      <c r="J20" s="53">
        <f t="shared" si="2"/>
        <v>0</v>
      </c>
      <c r="K20" s="53">
        <f t="shared" si="2"/>
        <v>0</v>
      </c>
      <c r="L20" s="53">
        <f t="shared" si="2"/>
        <v>0</v>
      </c>
      <c r="M20" s="53">
        <f t="shared" si="2"/>
        <v>0</v>
      </c>
      <c r="N20" s="53">
        <f t="shared" si="2"/>
        <v>0</v>
      </c>
      <c r="O20" s="53">
        <f t="shared" si="2"/>
        <v>0</v>
      </c>
      <c r="P20" s="53">
        <f t="shared" si="2"/>
        <v>0</v>
      </c>
      <c r="Q20" s="53">
        <f t="shared" ca="1" si="2"/>
        <v>0</v>
      </c>
      <c r="R20" s="53">
        <f t="shared" si="2"/>
        <v>0</v>
      </c>
      <c r="S20" s="53">
        <f t="shared" si="2"/>
        <v>0</v>
      </c>
      <c r="T20" s="53">
        <f t="shared" si="2"/>
        <v>0</v>
      </c>
      <c r="U20" s="53">
        <f t="shared" si="2"/>
        <v>0</v>
      </c>
      <c r="V20" s="53">
        <f t="shared" si="2"/>
        <v>0</v>
      </c>
      <c r="W20" s="53">
        <f t="shared" si="2"/>
        <v>0</v>
      </c>
      <c r="X20" s="53">
        <f t="shared" si="2"/>
        <v>0</v>
      </c>
      <c r="Y20" s="53">
        <f t="shared" si="2"/>
        <v>0</v>
      </c>
      <c r="Z20" s="53">
        <f t="shared" si="2"/>
        <v>0</v>
      </c>
      <c r="AA20" s="53">
        <f t="shared" si="2"/>
        <v>0</v>
      </c>
      <c r="AB20" s="53">
        <f t="shared" si="2"/>
        <v>0</v>
      </c>
      <c r="AC20" s="53">
        <f t="shared" ca="1" si="2"/>
        <v>594999.99999999977</v>
      </c>
      <c r="AD20" s="53">
        <f t="shared" si="2"/>
        <v>0</v>
      </c>
      <c r="AE20" s="53">
        <f t="shared" si="2"/>
        <v>0</v>
      </c>
      <c r="AF20" s="53">
        <f t="shared" si="2"/>
        <v>0</v>
      </c>
      <c r="AG20" s="53">
        <f t="shared" si="2"/>
        <v>0</v>
      </c>
      <c r="AH20" s="53">
        <f t="shared" si="2"/>
        <v>0</v>
      </c>
      <c r="AI20" s="53">
        <f t="shared" si="2"/>
        <v>0</v>
      </c>
      <c r="AJ20" s="53">
        <f t="shared" si="2"/>
        <v>0</v>
      </c>
      <c r="AK20" s="53">
        <f t="shared" ref="AK20:BP20" si="3">SUM(AK18:AK19)</f>
        <v>0</v>
      </c>
      <c r="AL20" s="53">
        <f t="shared" si="3"/>
        <v>0</v>
      </c>
      <c r="AM20" s="53">
        <f t="shared" si="3"/>
        <v>0</v>
      </c>
      <c r="AN20" s="53">
        <f t="shared" si="3"/>
        <v>0</v>
      </c>
      <c r="AO20" s="53">
        <f t="shared" ca="1" si="3"/>
        <v>595000.00000000023</v>
      </c>
      <c r="AP20" s="53">
        <f t="shared" si="3"/>
        <v>0</v>
      </c>
      <c r="AQ20" s="53">
        <f t="shared" si="3"/>
        <v>0</v>
      </c>
      <c r="AR20" s="53">
        <f t="shared" si="3"/>
        <v>0</v>
      </c>
      <c r="AS20" s="53">
        <f t="shared" si="3"/>
        <v>0</v>
      </c>
      <c r="AT20" s="53">
        <f t="shared" si="3"/>
        <v>0</v>
      </c>
      <c r="AU20" s="53">
        <f t="shared" si="3"/>
        <v>0</v>
      </c>
      <c r="AV20" s="53">
        <f t="shared" si="3"/>
        <v>0</v>
      </c>
      <c r="AW20" s="53">
        <f t="shared" si="3"/>
        <v>0</v>
      </c>
      <c r="AX20" s="53">
        <f t="shared" si="3"/>
        <v>0</v>
      </c>
      <c r="AY20" s="53">
        <f t="shared" si="3"/>
        <v>0</v>
      </c>
      <c r="AZ20" s="53">
        <f t="shared" si="3"/>
        <v>0</v>
      </c>
      <c r="BA20" s="53">
        <f t="shared" ca="1" si="3"/>
        <v>594999.99999999988</v>
      </c>
      <c r="BB20" s="53">
        <f t="shared" si="3"/>
        <v>0</v>
      </c>
      <c r="BC20" s="53">
        <f t="shared" si="3"/>
        <v>0</v>
      </c>
      <c r="BD20" s="53">
        <f t="shared" si="3"/>
        <v>0</v>
      </c>
      <c r="BE20" s="53">
        <f t="shared" si="3"/>
        <v>0</v>
      </c>
      <c r="BF20" s="53">
        <f t="shared" si="3"/>
        <v>0</v>
      </c>
      <c r="BG20" s="53">
        <f t="shared" si="3"/>
        <v>0</v>
      </c>
      <c r="BH20" s="53">
        <f t="shared" si="3"/>
        <v>0</v>
      </c>
      <c r="BI20" s="53">
        <f t="shared" si="3"/>
        <v>0</v>
      </c>
      <c r="BJ20" s="53">
        <f t="shared" si="3"/>
        <v>0</v>
      </c>
      <c r="BK20" s="53">
        <f t="shared" si="3"/>
        <v>0</v>
      </c>
      <c r="BL20" s="53">
        <f t="shared" si="3"/>
        <v>0</v>
      </c>
      <c r="BM20" s="53">
        <f t="shared" ca="1" si="3"/>
        <v>594999.99999999907</v>
      </c>
      <c r="BN20" s="53">
        <f t="shared" si="3"/>
        <v>0</v>
      </c>
      <c r="BO20" s="53">
        <f t="shared" si="3"/>
        <v>0</v>
      </c>
      <c r="BP20" s="53">
        <f t="shared" si="3"/>
        <v>0</v>
      </c>
      <c r="BQ20" s="53">
        <f t="shared" ref="BQ20:BX20" si="4">SUM(BQ18:BQ19)</f>
        <v>0</v>
      </c>
      <c r="BR20" s="53">
        <f t="shared" si="4"/>
        <v>0</v>
      </c>
      <c r="BS20" s="53">
        <f t="shared" si="4"/>
        <v>0</v>
      </c>
      <c r="BT20" s="53">
        <f t="shared" si="4"/>
        <v>0</v>
      </c>
      <c r="BU20" s="53">
        <f t="shared" si="4"/>
        <v>0</v>
      </c>
      <c r="BV20" s="53">
        <f t="shared" si="4"/>
        <v>0</v>
      </c>
      <c r="BW20" s="53">
        <f t="shared" si="4"/>
        <v>0</v>
      </c>
      <c r="BX20" s="53">
        <f t="shared" si="4"/>
        <v>0</v>
      </c>
      <c r="BY20" s="75"/>
    </row>
    <row r="21" spans="1:77" s="46" customFormat="1" x14ac:dyDescent="0.25">
      <c r="A21" s="46" t="s">
        <v>44</v>
      </c>
      <c r="C21" s="46" t="b">
        <f ca="1">IF(ROUND(SUM(MAX(Operational!BZ22+Operational!BZ28)),3)=ROUND(MAX(E21:BX21),3),TRUE,FALSE)</f>
        <v>1</v>
      </c>
      <c r="E21" s="47">
        <f>SUM($E$20:E20)</f>
        <v>0</v>
      </c>
      <c r="F21" s="47">
        <f>SUM($E$20:F20)</f>
        <v>0</v>
      </c>
      <c r="G21" s="47">
        <f>SUM($E$20:G20)</f>
        <v>0</v>
      </c>
      <c r="H21" s="47">
        <f>SUM($E$20:H20)</f>
        <v>0</v>
      </c>
      <c r="I21" s="47">
        <f>SUM($E$20:I20)</f>
        <v>0</v>
      </c>
      <c r="J21" s="47">
        <f>SUM($E$20:J20)</f>
        <v>0</v>
      </c>
      <c r="K21" s="47">
        <f>SUM($E$20:K20)</f>
        <v>0</v>
      </c>
      <c r="L21" s="47">
        <f>SUM($E$20:L20)</f>
        <v>0</v>
      </c>
      <c r="M21" s="47">
        <f>SUM($E$20:M20)</f>
        <v>0</v>
      </c>
      <c r="N21" s="47">
        <f>SUM($E$20:N20)</f>
        <v>0</v>
      </c>
      <c r="O21" s="47">
        <f>SUM($E$20:O20)</f>
        <v>0</v>
      </c>
      <c r="P21" s="47">
        <f>SUM($E$20:P20)</f>
        <v>0</v>
      </c>
      <c r="Q21" s="47">
        <f ca="1">SUM($E$20:Q20)</f>
        <v>0</v>
      </c>
      <c r="R21" s="47">
        <f ca="1">SUM($E$20:R20)</f>
        <v>0</v>
      </c>
      <c r="S21" s="47">
        <f ca="1">SUM($E$20:S20)</f>
        <v>0</v>
      </c>
      <c r="T21" s="47">
        <f ca="1">SUM($E$20:T20)</f>
        <v>0</v>
      </c>
      <c r="U21" s="47">
        <f ca="1">SUM($E$20:U20)</f>
        <v>0</v>
      </c>
      <c r="V21" s="47">
        <f ca="1">SUM($E$20:V20)</f>
        <v>0</v>
      </c>
      <c r="W21" s="47">
        <f ca="1">SUM($E$20:W20)</f>
        <v>0</v>
      </c>
      <c r="X21" s="47">
        <f ca="1">SUM($E$20:X20)</f>
        <v>0</v>
      </c>
      <c r="Y21" s="47">
        <f ca="1">SUM($E$20:Y20)</f>
        <v>0</v>
      </c>
      <c r="Z21" s="47">
        <f ca="1">SUM($E$20:Z20)</f>
        <v>0</v>
      </c>
      <c r="AA21" s="47">
        <f ca="1">SUM($E$20:AA20)</f>
        <v>0</v>
      </c>
      <c r="AB21" s="47">
        <f ca="1">SUM($E$20:AB20)</f>
        <v>0</v>
      </c>
      <c r="AC21" s="47">
        <f ca="1">SUM($E$20:AC20)</f>
        <v>594999.99999999977</v>
      </c>
      <c r="AD21" s="47">
        <f ca="1">SUM($E$20:AD20)</f>
        <v>594999.99999999977</v>
      </c>
      <c r="AE21" s="47">
        <f ca="1">SUM($E$20:AE20)</f>
        <v>594999.99999999977</v>
      </c>
      <c r="AF21" s="47">
        <f ca="1">SUM($E$20:AF20)</f>
        <v>594999.99999999977</v>
      </c>
      <c r="AG21" s="47">
        <f ca="1">SUM($E$20:AG20)</f>
        <v>594999.99999999977</v>
      </c>
      <c r="AH21" s="47">
        <f ca="1">SUM($E$20:AH20)</f>
        <v>594999.99999999977</v>
      </c>
      <c r="AI21" s="47">
        <f ca="1">SUM($E$20:AI20)</f>
        <v>594999.99999999977</v>
      </c>
      <c r="AJ21" s="47">
        <f ca="1">SUM($E$20:AJ20)</f>
        <v>594999.99999999977</v>
      </c>
      <c r="AK21" s="47">
        <f ca="1">SUM($E$20:AK20)</f>
        <v>594999.99999999977</v>
      </c>
      <c r="AL21" s="47">
        <f ca="1">SUM($E$20:AL20)</f>
        <v>594999.99999999977</v>
      </c>
      <c r="AM21" s="47">
        <f ca="1">SUM($E$20:AM20)</f>
        <v>594999.99999999977</v>
      </c>
      <c r="AN21" s="47">
        <f ca="1">SUM($E$20:AN20)</f>
        <v>594999.99999999977</v>
      </c>
      <c r="AO21" s="47">
        <f ca="1">SUM($E$20:AO20)</f>
        <v>1190000</v>
      </c>
      <c r="AP21" s="47">
        <f ca="1">SUM($E$20:AP20)</f>
        <v>1190000</v>
      </c>
      <c r="AQ21" s="47">
        <f ca="1">SUM($E$20:AQ20)</f>
        <v>1190000</v>
      </c>
      <c r="AR21" s="47">
        <f ca="1">SUM($E$20:AR20)</f>
        <v>1190000</v>
      </c>
      <c r="AS21" s="47">
        <f ca="1">SUM($E$20:AS20)</f>
        <v>1190000</v>
      </c>
      <c r="AT21" s="47">
        <f ca="1">SUM($E$20:AT20)</f>
        <v>1190000</v>
      </c>
      <c r="AU21" s="47">
        <f ca="1">SUM($E$20:AU20)</f>
        <v>1190000</v>
      </c>
      <c r="AV21" s="47">
        <f ca="1">SUM($E$20:AV20)</f>
        <v>1190000</v>
      </c>
      <c r="AW21" s="47">
        <f ca="1">SUM($E$20:AW20)</f>
        <v>1190000</v>
      </c>
      <c r="AX21" s="47">
        <f ca="1">SUM($E$20:AX20)</f>
        <v>1190000</v>
      </c>
      <c r="AY21" s="47">
        <f ca="1">SUM($E$20:AY20)</f>
        <v>1190000</v>
      </c>
      <c r="AZ21" s="47">
        <f ca="1">SUM($E$20:AZ20)</f>
        <v>1190000</v>
      </c>
      <c r="BA21" s="47">
        <f ca="1">SUM($E$20:BA20)</f>
        <v>1785000</v>
      </c>
      <c r="BB21" s="47">
        <f ca="1">SUM($E$20:BB20)</f>
        <v>1785000</v>
      </c>
      <c r="BC21" s="47">
        <f ca="1">SUM($E$20:BC20)</f>
        <v>1785000</v>
      </c>
      <c r="BD21" s="47">
        <f ca="1">SUM($E$20:BD20)</f>
        <v>1785000</v>
      </c>
      <c r="BE21" s="47">
        <f ca="1">SUM($E$20:BE20)</f>
        <v>1785000</v>
      </c>
      <c r="BF21" s="47">
        <f ca="1">SUM($E$20:BF20)</f>
        <v>1785000</v>
      </c>
      <c r="BG21" s="47">
        <f ca="1">SUM($E$20:BG20)</f>
        <v>1785000</v>
      </c>
      <c r="BH21" s="47">
        <f ca="1">SUM($E$20:BH20)</f>
        <v>1785000</v>
      </c>
      <c r="BI21" s="47">
        <f ca="1">SUM($E$20:BI20)</f>
        <v>1785000</v>
      </c>
      <c r="BJ21" s="47">
        <f ca="1">SUM($E$20:BJ20)</f>
        <v>1785000</v>
      </c>
      <c r="BK21" s="47">
        <f ca="1">SUM($E$20:BK20)</f>
        <v>1785000</v>
      </c>
      <c r="BL21" s="47">
        <f ca="1">SUM($E$20:BL20)</f>
        <v>1785000</v>
      </c>
      <c r="BM21" s="47">
        <f ca="1">SUM($E$20:BM20)</f>
        <v>2379999.9999999991</v>
      </c>
      <c r="BN21" s="47">
        <f ca="1">SUM($E$20:BN20)</f>
        <v>2379999.9999999991</v>
      </c>
      <c r="BO21" s="47">
        <f ca="1">SUM($E$20:BO20)</f>
        <v>2379999.9999999991</v>
      </c>
      <c r="BP21" s="47">
        <f ca="1">SUM($E$20:BP20)</f>
        <v>2379999.9999999991</v>
      </c>
      <c r="BQ21" s="47">
        <f ca="1">SUM($E$20:BQ20)</f>
        <v>2379999.9999999991</v>
      </c>
      <c r="BR21" s="47">
        <f ca="1">SUM($E$20:BR20)</f>
        <v>2379999.9999999991</v>
      </c>
      <c r="BS21" s="47">
        <f ca="1">SUM($E$20:BS20)</f>
        <v>2379999.9999999991</v>
      </c>
      <c r="BT21" s="47">
        <f ca="1">SUM($E$20:BT20)</f>
        <v>2379999.9999999991</v>
      </c>
      <c r="BU21" s="47">
        <f ca="1">SUM($E$20:BU20)</f>
        <v>2379999.9999999991</v>
      </c>
      <c r="BV21" s="47">
        <f ca="1">SUM($E$20:BV20)</f>
        <v>2379999.9999999991</v>
      </c>
      <c r="BW21" s="47">
        <f ca="1">SUM($E$20:BW20)</f>
        <v>2379999.9999999991</v>
      </c>
      <c r="BX21" s="47">
        <f ca="1">SUM($E$20:BX20)</f>
        <v>2379999.9999999991</v>
      </c>
      <c r="BY21" s="48"/>
    </row>
    <row r="22" spans="1:77" s="43" customFormat="1" x14ac:dyDescent="0.25">
      <c r="BA22" s="16"/>
      <c r="BD22" s="68"/>
      <c r="BY22" s="86"/>
    </row>
    <row r="23" spans="1:77" s="46" customFormat="1" x14ac:dyDescent="0.25">
      <c r="A23" s="51" t="s">
        <v>0</v>
      </c>
      <c r="D23" s="59"/>
      <c r="E23" s="67"/>
      <c r="AO23" s="67"/>
      <c r="BY23" s="48"/>
    </row>
    <row r="24" spans="1:77" s="43" customFormat="1" x14ac:dyDescent="0.25">
      <c r="A24" s="43" t="s">
        <v>45</v>
      </c>
      <c r="C24" s="43" t="b">
        <f ca="1">IF((MIN(E24:BX24))&gt;=(-(MAX(E14:BX14))),TRUE,FALSE)</f>
        <v>1</v>
      </c>
      <c r="E24" s="45">
        <f t="shared" ref="E24:AJ24" ca="1" si="5">E20-E14</f>
        <v>-126791.66666666667</v>
      </c>
      <c r="F24" s="45">
        <f t="shared" ca="1" si="5"/>
        <v>-14416.666666666666</v>
      </c>
      <c r="G24" s="45">
        <f t="shared" ca="1" si="5"/>
        <v>-17041.666666666664</v>
      </c>
      <c r="H24" s="45">
        <f t="shared" ca="1" si="5"/>
        <v>-19666.666666666664</v>
      </c>
      <c r="I24" s="45">
        <f t="shared" ca="1" si="5"/>
        <v>-22291.666666666668</v>
      </c>
      <c r="J24" s="45">
        <f t="shared" ca="1" si="5"/>
        <v>-24916.666666666668</v>
      </c>
      <c r="K24" s="45">
        <f t="shared" ca="1" si="5"/>
        <v>-27541.666666666672</v>
      </c>
      <c r="L24" s="45">
        <f t="shared" ca="1" si="5"/>
        <v>-30166.666666666664</v>
      </c>
      <c r="M24" s="45">
        <f t="shared" ca="1" si="5"/>
        <v>-32791.666666666664</v>
      </c>
      <c r="N24" s="45">
        <f t="shared" ca="1" si="5"/>
        <v>-35416.666666666664</v>
      </c>
      <c r="O24" s="45">
        <f t="shared" ca="1" si="5"/>
        <v>-38041.666666666664</v>
      </c>
      <c r="P24" s="45">
        <f t="shared" ca="1" si="5"/>
        <v>-40666.666666666664</v>
      </c>
      <c r="Q24" s="45">
        <f t="shared" ca="1" si="5"/>
        <v>-40666.666666666664</v>
      </c>
      <c r="R24" s="45">
        <f t="shared" ca="1" si="5"/>
        <v>-40666.666666666657</v>
      </c>
      <c r="S24" s="45">
        <f t="shared" ca="1" si="5"/>
        <v>-40666.666666666657</v>
      </c>
      <c r="T24" s="45">
        <f t="shared" ca="1" si="5"/>
        <v>-40666.666666666657</v>
      </c>
      <c r="U24" s="45">
        <f t="shared" ca="1" si="5"/>
        <v>-40666.666666666664</v>
      </c>
      <c r="V24" s="45">
        <f t="shared" ca="1" si="5"/>
        <v>-40666.666666666664</v>
      </c>
      <c r="W24" s="45">
        <f t="shared" ca="1" si="5"/>
        <v>-40666.666666666664</v>
      </c>
      <c r="X24" s="45">
        <f t="shared" ca="1" si="5"/>
        <v>-40666.666666666672</v>
      </c>
      <c r="Y24" s="45">
        <f t="shared" ca="1" si="5"/>
        <v>-40666.666666666672</v>
      </c>
      <c r="Z24" s="45">
        <f t="shared" ca="1" si="5"/>
        <v>-40666.666666666679</v>
      </c>
      <c r="AA24" s="45">
        <f t="shared" ca="1" si="5"/>
        <v>-40666.666666666686</v>
      </c>
      <c r="AB24" s="45">
        <f t="shared" ca="1" si="5"/>
        <v>-40666.666666666686</v>
      </c>
      <c r="AC24" s="45">
        <f t="shared" ca="1" si="5"/>
        <v>554333.33333333302</v>
      </c>
      <c r="AD24" s="45">
        <f t="shared" ca="1" si="5"/>
        <v>-40666.666666666701</v>
      </c>
      <c r="AE24" s="45">
        <f t="shared" ca="1" si="5"/>
        <v>-40666.666666666701</v>
      </c>
      <c r="AF24" s="45">
        <f t="shared" ca="1" si="5"/>
        <v>-40666.666666666701</v>
      </c>
      <c r="AG24" s="45">
        <f t="shared" ca="1" si="5"/>
        <v>-40666.666666666701</v>
      </c>
      <c r="AH24" s="45">
        <f t="shared" ca="1" si="5"/>
        <v>-40666.666666666701</v>
      </c>
      <c r="AI24" s="45">
        <f t="shared" ca="1" si="5"/>
        <v>-40666.666666666693</v>
      </c>
      <c r="AJ24" s="45">
        <f t="shared" ca="1" si="5"/>
        <v>-40666.666666666686</v>
      </c>
      <c r="AK24" s="45">
        <f t="shared" ref="AK24:BP24" ca="1" si="6">AK20-AK14</f>
        <v>-40666.666666666672</v>
      </c>
      <c r="AL24" s="45">
        <f t="shared" ca="1" si="6"/>
        <v>-40666.666666666664</v>
      </c>
      <c r="AM24" s="45">
        <f t="shared" ca="1" si="6"/>
        <v>-40666.666666666657</v>
      </c>
      <c r="AN24" s="45">
        <f t="shared" ca="1" si="6"/>
        <v>-40666.66666666665</v>
      </c>
      <c r="AO24" s="45">
        <f t="shared" ca="1" si="6"/>
        <v>554333.3333333336</v>
      </c>
      <c r="AP24" s="45">
        <f t="shared" ca="1" si="6"/>
        <v>-40666.666666666628</v>
      </c>
      <c r="AQ24" s="45">
        <f t="shared" ca="1" si="6"/>
        <v>-40666.666666666621</v>
      </c>
      <c r="AR24" s="45">
        <f t="shared" ca="1" si="6"/>
        <v>-40666.666666666613</v>
      </c>
      <c r="AS24" s="45">
        <f t="shared" ca="1" si="6"/>
        <v>-40666.666666666606</v>
      </c>
      <c r="AT24" s="45">
        <f t="shared" ca="1" si="6"/>
        <v>-40666.666666666591</v>
      </c>
      <c r="AU24" s="45">
        <f t="shared" ca="1" si="6"/>
        <v>-40666.666666666591</v>
      </c>
      <c r="AV24" s="45">
        <f t="shared" ca="1" si="6"/>
        <v>-40666.666666666591</v>
      </c>
      <c r="AW24" s="45">
        <f t="shared" ca="1" si="6"/>
        <v>-40666.666666666591</v>
      </c>
      <c r="AX24" s="45">
        <f t="shared" ca="1" si="6"/>
        <v>-40666.666666666591</v>
      </c>
      <c r="AY24" s="45">
        <f t="shared" ca="1" si="6"/>
        <v>-40666.666666666591</v>
      </c>
      <c r="AZ24" s="45">
        <f t="shared" ca="1" si="6"/>
        <v>-40666.666666666591</v>
      </c>
      <c r="BA24" s="45">
        <f t="shared" ca="1" si="6"/>
        <v>561125</v>
      </c>
      <c r="BB24" s="45">
        <f t="shared" ca="1" si="6"/>
        <v>-31249.999999999942</v>
      </c>
      <c r="BC24" s="45">
        <f t="shared" ca="1" si="6"/>
        <v>-28624.999999999945</v>
      </c>
      <c r="BD24" s="45">
        <f t="shared" ca="1" si="6"/>
        <v>-25999.999999999953</v>
      </c>
      <c r="BE24" s="45">
        <f t="shared" ca="1" si="6"/>
        <v>-23374.99999999996</v>
      </c>
      <c r="BF24" s="45">
        <f t="shared" ca="1" si="6"/>
        <v>-20749.999999999964</v>
      </c>
      <c r="BG24" s="45">
        <f t="shared" ca="1" si="6"/>
        <v>-18124.999999999971</v>
      </c>
      <c r="BH24" s="45">
        <f t="shared" ca="1" si="6"/>
        <v>-15499.999999999976</v>
      </c>
      <c r="BI24" s="45">
        <f t="shared" ca="1" si="6"/>
        <v>-12874.999999999982</v>
      </c>
      <c r="BJ24" s="45">
        <f t="shared" ca="1" si="6"/>
        <v>-10249.999999999989</v>
      </c>
      <c r="BK24" s="45">
        <f t="shared" ca="1" si="6"/>
        <v>-7624.9999999999945</v>
      </c>
      <c r="BL24" s="45">
        <f t="shared" ca="1" si="6"/>
        <v>-5000</v>
      </c>
      <c r="BM24" s="45">
        <f t="shared" ca="1" si="6"/>
        <v>594999.99999999907</v>
      </c>
      <c r="BN24" s="45">
        <f t="shared" ca="1" si="6"/>
        <v>0</v>
      </c>
      <c r="BO24" s="45">
        <f t="shared" ca="1" si="6"/>
        <v>0</v>
      </c>
      <c r="BP24" s="45">
        <f t="shared" ca="1" si="6"/>
        <v>0</v>
      </c>
      <c r="BQ24" s="45">
        <f t="shared" ref="BQ24:BX24" ca="1" si="7">BQ20-BQ14</f>
        <v>0</v>
      </c>
      <c r="BR24" s="45">
        <f t="shared" ca="1" si="7"/>
        <v>0</v>
      </c>
      <c r="BS24" s="45">
        <f t="shared" ca="1" si="7"/>
        <v>0</v>
      </c>
      <c r="BT24" s="45">
        <f t="shared" ca="1" si="7"/>
        <v>0</v>
      </c>
      <c r="BU24" s="45">
        <f t="shared" ca="1" si="7"/>
        <v>0</v>
      </c>
      <c r="BV24" s="45">
        <f t="shared" ca="1" si="7"/>
        <v>0</v>
      </c>
      <c r="BW24" s="45">
        <f t="shared" ca="1" si="7"/>
        <v>0</v>
      </c>
      <c r="BX24" s="45">
        <f t="shared" ca="1" si="7"/>
        <v>0</v>
      </c>
      <c r="BY24" s="86"/>
    </row>
    <row r="25" spans="1:77" s="46" customFormat="1" x14ac:dyDescent="0.25">
      <c r="A25" s="46" t="s">
        <v>46</v>
      </c>
      <c r="C25" s="46" t="b">
        <f ca="1">IF((MIN(E25:BX25))&gt;(-(MAX(E15:BX15))),TRUE,FALSE)</f>
        <v>1</v>
      </c>
      <c r="E25" s="47">
        <f ca="1">SUM($E$24:E24)</f>
        <v>-126791.66666666667</v>
      </c>
      <c r="F25" s="47">
        <f ca="1">SUM($E$24:F24)</f>
        <v>-141208.33333333334</v>
      </c>
      <c r="G25" s="47">
        <f ca="1">SUM($E$24:G24)</f>
        <v>-158250</v>
      </c>
      <c r="H25" s="47">
        <f ca="1">SUM($E$24:H24)</f>
        <v>-177916.66666666666</v>
      </c>
      <c r="I25" s="47">
        <f ca="1">SUM($E$24:I24)</f>
        <v>-200208.33333333331</v>
      </c>
      <c r="J25" s="47">
        <f ca="1">SUM($E$24:J24)</f>
        <v>-225124.99999999997</v>
      </c>
      <c r="K25" s="47">
        <f ca="1">SUM($E$24:K24)</f>
        <v>-252666.66666666663</v>
      </c>
      <c r="L25" s="47">
        <f ca="1">SUM($E$24:L24)</f>
        <v>-282833.33333333331</v>
      </c>
      <c r="M25" s="47">
        <f ca="1">SUM($E$24:M24)</f>
        <v>-315625</v>
      </c>
      <c r="N25" s="47">
        <f ca="1">SUM($E$24:N24)</f>
        <v>-351041.66666666669</v>
      </c>
      <c r="O25" s="47">
        <f ca="1">SUM($E$24:O24)</f>
        <v>-389083.33333333337</v>
      </c>
      <c r="P25" s="47">
        <f ca="1">SUM($E$24:P24)</f>
        <v>-429750.00000000006</v>
      </c>
      <c r="Q25" s="47">
        <f ca="1">SUM($E$24:Q24)</f>
        <v>-470416.66666666674</v>
      </c>
      <c r="R25" s="47">
        <f ca="1">SUM($E$24:R24)</f>
        <v>-511083.33333333337</v>
      </c>
      <c r="S25" s="47">
        <f ca="1">SUM($E$24:S24)</f>
        <v>-551750</v>
      </c>
      <c r="T25" s="47">
        <f ca="1">SUM($E$24:T24)</f>
        <v>-592416.66666666663</v>
      </c>
      <c r="U25" s="47">
        <f ca="1">SUM($E$24:U24)</f>
        <v>-633083.33333333326</v>
      </c>
      <c r="V25" s="47">
        <f ca="1">SUM($E$24:V24)</f>
        <v>-673749.99999999988</v>
      </c>
      <c r="W25" s="47">
        <f ca="1">SUM($E$24:W24)</f>
        <v>-714416.66666666651</v>
      </c>
      <c r="X25" s="47">
        <f ca="1">SUM($E$24:X24)</f>
        <v>-755083.33333333314</v>
      </c>
      <c r="Y25" s="47">
        <f ca="1">SUM($E$24:Y24)</f>
        <v>-795749.99999999977</v>
      </c>
      <c r="Z25" s="47">
        <f ca="1">SUM($E$24:Z24)</f>
        <v>-836416.6666666664</v>
      </c>
      <c r="AA25" s="47">
        <f ca="1">SUM($E$24:AA24)</f>
        <v>-877083.33333333302</v>
      </c>
      <c r="AB25" s="47">
        <f ca="1">SUM($E$24:AB24)</f>
        <v>-917749.99999999977</v>
      </c>
      <c r="AC25" s="47">
        <f ca="1">SUM($E$24:AC24)</f>
        <v>-363416.66666666674</v>
      </c>
      <c r="AD25" s="47">
        <f ca="1">SUM($E$24:AD24)</f>
        <v>-404083.33333333343</v>
      </c>
      <c r="AE25" s="47">
        <f ca="1">SUM($E$24:AE24)</f>
        <v>-444750.00000000012</v>
      </c>
      <c r="AF25" s="47">
        <f ca="1">SUM($E$24:AF24)</f>
        <v>-485416.6666666668</v>
      </c>
      <c r="AG25" s="47">
        <f ca="1">SUM($E$24:AG24)</f>
        <v>-526083.33333333349</v>
      </c>
      <c r="AH25" s="47">
        <f ca="1">SUM($E$24:AH24)</f>
        <v>-566750.00000000023</v>
      </c>
      <c r="AI25" s="47">
        <f ca="1">SUM($E$24:AI24)</f>
        <v>-607416.66666666698</v>
      </c>
      <c r="AJ25" s="47">
        <f ca="1">SUM($E$24:AJ24)</f>
        <v>-648083.33333333372</v>
      </c>
      <c r="AK25" s="47">
        <f ca="1">SUM($E$24:AK24)</f>
        <v>-688750.00000000035</v>
      </c>
      <c r="AL25" s="47">
        <f ca="1">SUM($E$24:AL24)</f>
        <v>-729416.66666666698</v>
      </c>
      <c r="AM25" s="47">
        <f ca="1">SUM($E$24:AM24)</f>
        <v>-770083.3333333336</v>
      </c>
      <c r="AN25" s="47">
        <f ca="1">SUM($E$24:AN24)</f>
        <v>-810750.00000000023</v>
      </c>
      <c r="AO25" s="47">
        <f ca="1">SUM($E$24:AO24)</f>
        <v>-256416.66666666663</v>
      </c>
      <c r="AP25" s="47">
        <f ca="1">SUM($E$24:AP24)</f>
        <v>-297083.33333333326</v>
      </c>
      <c r="AQ25" s="47">
        <f ca="1">SUM($E$24:AQ24)</f>
        <v>-337749.99999999988</v>
      </c>
      <c r="AR25" s="47">
        <f ca="1">SUM($E$24:AR24)</f>
        <v>-378416.66666666651</v>
      </c>
      <c r="AS25" s="47">
        <f ca="1">SUM($E$24:AS24)</f>
        <v>-419083.33333333314</v>
      </c>
      <c r="AT25" s="47">
        <f ca="1">SUM($E$24:AT24)</f>
        <v>-459749.99999999971</v>
      </c>
      <c r="AU25" s="47">
        <f ca="1">SUM($E$24:AU24)</f>
        <v>-500416.66666666628</v>
      </c>
      <c r="AV25" s="47">
        <f ca="1">SUM($E$24:AV24)</f>
        <v>-541083.33333333291</v>
      </c>
      <c r="AW25" s="47">
        <f ca="1">SUM($E$24:AW24)</f>
        <v>-581749.99999999953</v>
      </c>
      <c r="AX25" s="47">
        <f ca="1">SUM($E$24:AX24)</f>
        <v>-622416.66666666616</v>
      </c>
      <c r="AY25" s="47">
        <f ca="1">SUM($E$24:AY24)</f>
        <v>-663083.33333333279</v>
      </c>
      <c r="AZ25" s="47">
        <f ca="1">SUM($E$24:AZ24)</f>
        <v>-703749.99999999942</v>
      </c>
      <c r="BA25" s="47">
        <f ca="1">SUM($E$24:BA24)</f>
        <v>-142624.99999999942</v>
      </c>
      <c r="BB25" s="47">
        <f ca="1">SUM($E$24:BB24)</f>
        <v>-173874.99999999936</v>
      </c>
      <c r="BC25" s="47">
        <f ca="1">SUM($E$24:BC24)</f>
        <v>-202499.9999999993</v>
      </c>
      <c r="BD25" s="47">
        <f ca="1">SUM($E$24:BD24)</f>
        <v>-228499.99999999924</v>
      </c>
      <c r="BE25" s="47">
        <f ca="1">SUM($E$24:BE24)</f>
        <v>-251874.99999999921</v>
      </c>
      <c r="BF25" s="47">
        <f ca="1">SUM($E$24:BF24)</f>
        <v>-272624.99999999919</v>
      </c>
      <c r="BG25" s="47">
        <f ca="1">SUM($E$24:BG24)</f>
        <v>-290749.99999999919</v>
      </c>
      <c r="BH25" s="47">
        <f ca="1">SUM($E$24:BH24)</f>
        <v>-306249.99999999919</v>
      </c>
      <c r="BI25" s="47">
        <f ca="1">SUM($E$24:BI24)</f>
        <v>-319124.99999999919</v>
      </c>
      <c r="BJ25" s="47">
        <f ca="1">SUM($E$24:BJ24)</f>
        <v>-329374.99999999919</v>
      </c>
      <c r="BK25" s="47">
        <f ca="1">SUM($E$24:BK24)</f>
        <v>-336999.99999999919</v>
      </c>
      <c r="BL25" s="47">
        <f ca="1">SUM($E$24:BL24)</f>
        <v>-341999.99999999919</v>
      </c>
      <c r="BM25" s="47">
        <f ca="1">SUM($E$24:BM24)</f>
        <v>252999.99999999988</v>
      </c>
      <c r="BN25" s="47">
        <f ca="1">SUM($E$24:BN24)</f>
        <v>252999.99999999988</v>
      </c>
      <c r="BO25" s="47">
        <f ca="1">SUM($E$24:BO24)</f>
        <v>252999.99999999988</v>
      </c>
      <c r="BP25" s="47">
        <f ca="1">SUM($E$24:BP24)</f>
        <v>252999.99999999988</v>
      </c>
      <c r="BQ25" s="47">
        <f ca="1">SUM($E$24:BQ24)</f>
        <v>252999.99999999988</v>
      </c>
      <c r="BR25" s="47">
        <f ca="1">SUM($E$24:BR24)</f>
        <v>252999.99999999988</v>
      </c>
      <c r="BS25" s="47">
        <f ca="1">SUM($E$24:BS24)</f>
        <v>252999.99999999988</v>
      </c>
      <c r="BT25" s="47">
        <f ca="1">SUM($E$24:BT24)</f>
        <v>252999.99999999988</v>
      </c>
      <c r="BU25" s="47">
        <f ca="1">SUM($E$24:BU24)</f>
        <v>252999.99999999988</v>
      </c>
      <c r="BV25" s="47">
        <f ca="1">SUM($E$24:BV24)</f>
        <v>252999.99999999988</v>
      </c>
      <c r="BW25" s="47">
        <f ca="1">SUM($E$24:BW24)</f>
        <v>252999.99999999988</v>
      </c>
      <c r="BX25" s="47">
        <f ca="1">SUM($E$24:BX24)</f>
        <v>252999.99999999988</v>
      </c>
      <c r="BY25" s="48"/>
    </row>
    <row r="26" spans="1:77" s="75" customFormat="1" x14ac:dyDescent="0.25"/>
    <row r="27" spans="1:77" s="75" customFormat="1" ht="11.25" customHeight="1" x14ac:dyDescent="0.25">
      <c r="A27" s="43" t="s">
        <v>69</v>
      </c>
      <c r="E27" s="53">
        <f t="shared" ref="E27:AJ27" ca="1" si="8">-SUM(E14:P14)</f>
        <v>-429750.00000000006</v>
      </c>
      <c r="F27" s="53">
        <f t="shared" ca="1" si="8"/>
        <v>-343625</v>
      </c>
      <c r="G27" s="53">
        <f t="shared" ca="1" si="8"/>
        <v>-369875</v>
      </c>
      <c r="H27" s="53">
        <f t="shared" ca="1" si="8"/>
        <v>-393500</v>
      </c>
      <c r="I27" s="53">
        <f t="shared" ca="1" si="8"/>
        <v>-414499.99999999988</v>
      </c>
      <c r="J27" s="53">
        <f t="shared" ca="1" si="8"/>
        <v>-432874.99999999994</v>
      </c>
      <c r="K27" s="53">
        <f t="shared" ca="1" si="8"/>
        <v>-448624.99999999988</v>
      </c>
      <c r="L27" s="53">
        <f t="shared" ca="1" si="8"/>
        <v>-461749.99999999994</v>
      </c>
      <c r="M27" s="53">
        <f t="shared" ca="1" si="8"/>
        <v>-472250</v>
      </c>
      <c r="N27" s="53">
        <f t="shared" ca="1" si="8"/>
        <v>-480125.00000000006</v>
      </c>
      <c r="O27" s="53">
        <f t="shared" ca="1" si="8"/>
        <v>-485375.00000000006</v>
      </c>
      <c r="P27" s="53">
        <f t="shared" ca="1" si="8"/>
        <v>-488000.00000000006</v>
      </c>
      <c r="Q27" s="53">
        <f t="shared" ca="1" si="8"/>
        <v>-488000.00000000006</v>
      </c>
      <c r="R27" s="53">
        <f t="shared" ca="1" si="8"/>
        <v>-488000.00000000006</v>
      </c>
      <c r="S27" s="53">
        <f t="shared" ca="1" si="8"/>
        <v>-488000.00000000006</v>
      </c>
      <c r="T27" s="53">
        <f t="shared" ca="1" si="8"/>
        <v>-488000.00000000012</v>
      </c>
      <c r="U27" s="53">
        <f t="shared" ca="1" si="8"/>
        <v>-488000.00000000017</v>
      </c>
      <c r="V27" s="53">
        <f t="shared" ca="1" si="8"/>
        <v>-488000.00000000017</v>
      </c>
      <c r="W27" s="53">
        <f t="shared" ca="1" si="8"/>
        <v>-488000.00000000017</v>
      </c>
      <c r="X27" s="53">
        <f t="shared" ca="1" si="8"/>
        <v>-488000.00000000023</v>
      </c>
      <c r="Y27" s="53">
        <f t="shared" ca="1" si="8"/>
        <v>-488000.00000000023</v>
      </c>
      <c r="Z27" s="53">
        <f t="shared" ca="1" si="8"/>
        <v>-488000.00000000023</v>
      </c>
      <c r="AA27" s="53">
        <f t="shared" ca="1" si="8"/>
        <v>-488000.00000000023</v>
      </c>
      <c r="AB27" s="53">
        <f t="shared" ca="1" si="8"/>
        <v>-488000.00000000023</v>
      </c>
      <c r="AC27" s="53">
        <f t="shared" ca="1" si="8"/>
        <v>-488000.00000000023</v>
      </c>
      <c r="AD27" s="53">
        <f t="shared" ca="1" si="8"/>
        <v>-488000.00000000012</v>
      </c>
      <c r="AE27" s="53">
        <f t="shared" ca="1" si="8"/>
        <v>-488000.00000000012</v>
      </c>
      <c r="AF27" s="53">
        <f t="shared" ca="1" si="8"/>
        <v>-488000</v>
      </c>
      <c r="AG27" s="53">
        <f t="shared" ca="1" si="8"/>
        <v>-487999.99999999988</v>
      </c>
      <c r="AH27" s="53">
        <f t="shared" ca="1" si="8"/>
        <v>-487999.99999999983</v>
      </c>
      <c r="AI27" s="53">
        <f t="shared" ca="1" si="8"/>
        <v>-487999.99999999977</v>
      </c>
      <c r="AJ27" s="53">
        <f t="shared" ca="1" si="8"/>
        <v>-487999.99999999965</v>
      </c>
      <c r="AK27" s="53">
        <f t="shared" ref="AK27:BM27" ca="1" si="9">-SUM(AK14:AV14)</f>
        <v>-487999.99999999953</v>
      </c>
      <c r="AL27" s="53">
        <f t="shared" ca="1" si="9"/>
        <v>-487999.99999999942</v>
      </c>
      <c r="AM27" s="53">
        <f t="shared" ca="1" si="9"/>
        <v>-487999.9999999993</v>
      </c>
      <c r="AN27" s="53">
        <f t="shared" ca="1" si="9"/>
        <v>-487999.99999999919</v>
      </c>
      <c r="AO27" s="53">
        <f t="shared" ca="1" si="9"/>
        <v>-487999.99999999913</v>
      </c>
      <c r="AP27" s="53">
        <f t="shared" ca="1" si="9"/>
        <v>-481208.3333333325</v>
      </c>
      <c r="AQ27" s="53">
        <f t="shared" ca="1" si="9"/>
        <v>-471791.66666666581</v>
      </c>
      <c r="AR27" s="53">
        <f t="shared" ca="1" si="9"/>
        <v>-459749.99999999919</v>
      </c>
      <c r="AS27" s="53">
        <f t="shared" ca="1" si="9"/>
        <v>-445083.3333333325</v>
      </c>
      <c r="AT27" s="53">
        <f t="shared" ca="1" si="9"/>
        <v>-427791.66666666587</v>
      </c>
      <c r="AU27" s="53">
        <f t="shared" ca="1" si="9"/>
        <v>-407874.99999999919</v>
      </c>
      <c r="AV27" s="53">
        <f t="shared" ca="1" si="9"/>
        <v>-385333.33333333256</v>
      </c>
      <c r="AW27" s="53">
        <f t="shared" ca="1" si="9"/>
        <v>-360166.66666666605</v>
      </c>
      <c r="AX27" s="53">
        <f t="shared" ca="1" si="9"/>
        <v>-332374.99999999942</v>
      </c>
      <c r="AY27" s="53">
        <f t="shared" ca="1" si="9"/>
        <v>-301958.33333333285</v>
      </c>
      <c r="AZ27" s="53">
        <f t="shared" ca="1" si="9"/>
        <v>-268916.66666666622</v>
      </c>
      <c r="BA27" s="53">
        <f t="shared" ca="1" si="9"/>
        <v>-233249.99999999962</v>
      </c>
      <c r="BB27" s="53">
        <f t="shared" ca="1" si="9"/>
        <v>-199374.99999999968</v>
      </c>
      <c r="BC27" s="53">
        <f t="shared" ca="1" si="9"/>
        <v>-168124.99999999974</v>
      </c>
      <c r="BD27" s="53">
        <f t="shared" ca="1" si="9"/>
        <v>-139499.9999999998</v>
      </c>
      <c r="BE27" s="53">
        <f t="shared" ca="1" si="9"/>
        <v>-113499.99999999984</v>
      </c>
      <c r="BF27" s="53">
        <f t="shared" ca="1" si="9"/>
        <v>-90124.999999999884</v>
      </c>
      <c r="BG27" s="53">
        <f t="shared" ca="1" si="9"/>
        <v>-69374.999999999913</v>
      </c>
      <c r="BH27" s="53">
        <f t="shared" ca="1" si="9"/>
        <v>-51249.999999999935</v>
      </c>
      <c r="BI27" s="53">
        <f t="shared" ca="1" si="9"/>
        <v>-35749.999999999964</v>
      </c>
      <c r="BJ27" s="53">
        <f t="shared" ca="1" si="9"/>
        <v>-22874.999999999985</v>
      </c>
      <c r="BK27" s="53">
        <f t="shared" ca="1" si="9"/>
        <v>-12624.999999999995</v>
      </c>
      <c r="BL27" s="53">
        <f t="shared" ca="1" si="9"/>
        <v>-5000</v>
      </c>
      <c r="BM27" s="53">
        <f t="shared" ca="1" si="9"/>
        <v>0</v>
      </c>
      <c r="BN27" s="53">
        <f ca="1">-SUM(BN14:BX14)</f>
        <v>0</v>
      </c>
      <c r="BO27" s="53">
        <f ca="1">-SUM(BO14:BX14)</f>
        <v>0</v>
      </c>
      <c r="BP27" s="53">
        <f ca="1">-SUM(BP14:BX14)</f>
        <v>0</v>
      </c>
      <c r="BQ27" s="53">
        <f ca="1">-SUM(BQ14:BX14)</f>
        <v>0</v>
      </c>
      <c r="BR27" s="53">
        <f ca="1">-SUM(BR14:BX14)</f>
        <v>0</v>
      </c>
      <c r="BS27" s="53">
        <f ca="1">-SUM(BS14:BX14)</f>
        <v>0</v>
      </c>
      <c r="BT27" s="53">
        <f ca="1">-SUM(BT14:BX14)</f>
        <v>0</v>
      </c>
      <c r="BU27" s="53">
        <f ca="1">-SUM(BU14:BX14)</f>
        <v>0</v>
      </c>
      <c r="BV27" s="53">
        <f ca="1">-SUM(BV14:BX14)</f>
        <v>0</v>
      </c>
      <c r="BW27" s="53">
        <f ca="1">-SUM(BW14:BX14)</f>
        <v>0</v>
      </c>
      <c r="BX27" s="53">
        <f ca="1">-SUM(BX14:BX14)</f>
        <v>0</v>
      </c>
    </row>
    <row r="28" spans="1:77" s="75" customFormat="1" x14ac:dyDescent="0.25"/>
    <row r="29" spans="1:77" s="23" customFormat="1" x14ac:dyDescent="0.25">
      <c r="A29" s="40" t="s">
        <v>47</v>
      </c>
      <c r="C29" s="46"/>
      <c r="BY29" s="112"/>
    </row>
    <row r="30" spans="1:77" s="24" customFormat="1" x14ac:dyDescent="0.25">
      <c r="A30" s="10" t="s">
        <v>70</v>
      </c>
      <c r="E30" s="53">
        <f>IF(AND(Input!B50=1,E4=1),Input!B49,IF(AND(Input!B50=2,E4&lt;=2),Input!B49*0.5,IF(AND(Input!B50=3,E4&lt;=3),Input!B49/3,0)))</f>
        <v>500000</v>
      </c>
      <c r="F30" s="53"/>
      <c r="G30" s="53"/>
      <c r="H30" s="53"/>
      <c r="I30" s="53"/>
      <c r="J30" s="53"/>
      <c r="K30" s="53"/>
      <c r="L30" s="53"/>
      <c r="M30" s="53"/>
      <c r="N30" s="53"/>
      <c r="O30" s="53"/>
      <c r="P30" s="53"/>
      <c r="Q30" s="53">
        <f>IF(AND(Input!B50=1,E4=1),Input!B49,IF(AND(Input!B50=2,E4&lt;=2),Input!B49*0.5,IF(AND(Input!B50=3,E4&lt;=3),Input!B49/3,0)))</f>
        <v>500000</v>
      </c>
      <c r="R30" s="53"/>
      <c r="S30" s="53"/>
      <c r="T30" s="53"/>
      <c r="U30" s="53"/>
      <c r="V30" s="53"/>
      <c r="W30" s="53"/>
      <c r="X30" s="53"/>
      <c r="Y30" s="53"/>
      <c r="Z30" s="53"/>
      <c r="AA30" s="53"/>
      <c r="AB30" s="53"/>
      <c r="AC30" s="53">
        <f>IF(AND(Input!N50=1,Q4=1),Input!N49,IF(AND(Input!N50=2,Q4&lt;=2),Input!N49*0.5,IF(AND(Input!N50=3,Q4&lt;=3),Input!N49/3,0)))</f>
        <v>0</v>
      </c>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104"/>
    </row>
    <row r="31" spans="1:77" s="121" customFormat="1" x14ac:dyDescent="0.25">
      <c r="A31" s="113" t="s">
        <v>48</v>
      </c>
      <c r="E31" s="122">
        <f ca="1">_xlfn.IFS(AND(E4&gt;D4,SUM(E24:P24)&lt;0,E4=1),-SUM(E24:P24,MIN(F27:BX27)),(AND(E4&gt;D4,SUM(E24:P24)&lt;0)),-SUM(E24:P24),AND(E4&gt;D4,SUM(E24:P24)&gt;=0),0,E4=D4,0)</f>
        <v>917750.00000000023</v>
      </c>
      <c r="F31" s="122">
        <f t="shared" ref="F31:AK31" ca="1" si="10">_xlfn.IFS(AND(F4&gt;E4,SUM(F24:Q24)&lt;0,F4=1),SUM(F24:Q24,MIN(F27:BX27)),(AND(F4&gt;E4,SUM(F24:Q24)&lt;0)),-SUM(F24:Q24),AND(F4&gt;E4,SUM(F24:Q24)&gt;=0),0,F4=E4,0)</f>
        <v>0</v>
      </c>
      <c r="G31" s="122">
        <f t="shared" ca="1" si="10"/>
        <v>0</v>
      </c>
      <c r="H31" s="122">
        <f t="shared" ca="1" si="10"/>
        <v>0</v>
      </c>
      <c r="I31" s="122">
        <f t="shared" ca="1" si="10"/>
        <v>0</v>
      </c>
      <c r="J31" s="122">
        <f t="shared" ca="1" si="10"/>
        <v>0</v>
      </c>
      <c r="K31" s="122">
        <f t="shared" ca="1" si="10"/>
        <v>0</v>
      </c>
      <c r="L31" s="122">
        <f t="shared" ca="1" si="10"/>
        <v>0</v>
      </c>
      <c r="M31" s="122">
        <f t="shared" ca="1" si="10"/>
        <v>0</v>
      </c>
      <c r="N31" s="122">
        <f t="shared" ca="1" si="10"/>
        <v>0</v>
      </c>
      <c r="O31" s="122">
        <f t="shared" ca="1" si="10"/>
        <v>0</v>
      </c>
      <c r="P31" s="122">
        <f t="shared" ca="1" si="10"/>
        <v>0</v>
      </c>
      <c r="Q31" s="122">
        <f t="shared" ca="1" si="10"/>
        <v>488000.00000000006</v>
      </c>
      <c r="R31" s="122">
        <f t="shared" ca="1" si="10"/>
        <v>0</v>
      </c>
      <c r="S31" s="122">
        <f t="shared" ca="1" si="10"/>
        <v>0</v>
      </c>
      <c r="T31" s="122">
        <f t="shared" ca="1" si="10"/>
        <v>0</v>
      </c>
      <c r="U31" s="122">
        <f t="shared" ca="1" si="10"/>
        <v>0</v>
      </c>
      <c r="V31" s="122">
        <f t="shared" ca="1" si="10"/>
        <v>0</v>
      </c>
      <c r="W31" s="122">
        <f t="shared" ca="1" si="10"/>
        <v>0</v>
      </c>
      <c r="X31" s="122">
        <f t="shared" ca="1" si="10"/>
        <v>0</v>
      </c>
      <c r="Y31" s="122">
        <f t="shared" ca="1" si="10"/>
        <v>0</v>
      </c>
      <c r="Z31" s="122">
        <f t="shared" ca="1" si="10"/>
        <v>0</v>
      </c>
      <c r="AA31" s="122">
        <f t="shared" ca="1" si="10"/>
        <v>0</v>
      </c>
      <c r="AB31" s="122">
        <f t="shared" ca="1" si="10"/>
        <v>0</v>
      </c>
      <c r="AC31" s="122">
        <f t="shared" ca="1" si="10"/>
        <v>0</v>
      </c>
      <c r="AD31" s="122">
        <f t="shared" ca="1" si="10"/>
        <v>0</v>
      </c>
      <c r="AE31" s="122">
        <f t="shared" ca="1" si="10"/>
        <v>0</v>
      </c>
      <c r="AF31" s="122">
        <f t="shared" ca="1" si="10"/>
        <v>0</v>
      </c>
      <c r="AG31" s="122">
        <f t="shared" ca="1" si="10"/>
        <v>0</v>
      </c>
      <c r="AH31" s="122">
        <f t="shared" ca="1" si="10"/>
        <v>0</v>
      </c>
      <c r="AI31" s="122">
        <f t="shared" ca="1" si="10"/>
        <v>0</v>
      </c>
      <c r="AJ31" s="122">
        <f t="shared" ca="1" si="10"/>
        <v>0</v>
      </c>
      <c r="AK31" s="122">
        <f t="shared" ca="1" si="10"/>
        <v>0</v>
      </c>
      <c r="AL31" s="122">
        <f t="shared" ref="AL31:BM31" ca="1" si="11">_xlfn.IFS(AND(AL4&gt;AK4,SUM(AL24:AW24)&lt;0,AL4=1),SUM(AL24:AW24,MIN(AL27:DD27)),(AND(AL4&gt;AK4,SUM(AL24:AW24)&lt;0)),-SUM(AL24:AW24),AND(AL4&gt;AK4,SUM(AL24:AW24)&gt;=0),0,AL4=AK4,0)</f>
        <v>0</v>
      </c>
      <c r="AM31" s="122">
        <f t="shared" ca="1" si="11"/>
        <v>0</v>
      </c>
      <c r="AN31" s="122">
        <f t="shared" ca="1" si="11"/>
        <v>0</v>
      </c>
      <c r="AO31" s="122">
        <f t="shared" ca="1" si="11"/>
        <v>0</v>
      </c>
      <c r="AP31" s="122">
        <f t="shared" ca="1" si="11"/>
        <v>0</v>
      </c>
      <c r="AQ31" s="122">
        <f t="shared" ca="1" si="11"/>
        <v>0</v>
      </c>
      <c r="AR31" s="122">
        <f t="shared" ca="1" si="11"/>
        <v>0</v>
      </c>
      <c r="AS31" s="122">
        <f t="shared" ca="1" si="11"/>
        <v>0</v>
      </c>
      <c r="AT31" s="122">
        <f t="shared" ca="1" si="11"/>
        <v>0</v>
      </c>
      <c r="AU31" s="122">
        <f t="shared" ca="1" si="11"/>
        <v>0</v>
      </c>
      <c r="AV31" s="122">
        <f t="shared" ca="1" si="11"/>
        <v>0</v>
      </c>
      <c r="AW31" s="122">
        <f t="shared" ca="1" si="11"/>
        <v>0</v>
      </c>
      <c r="AX31" s="122">
        <f t="shared" ca="1" si="11"/>
        <v>0</v>
      </c>
      <c r="AY31" s="122">
        <f t="shared" ca="1" si="11"/>
        <v>0</v>
      </c>
      <c r="AZ31" s="122">
        <f t="shared" ca="1" si="11"/>
        <v>0</v>
      </c>
      <c r="BA31" s="122">
        <f t="shared" ca="1" si="11"/>
        <v>0</v>
      </c>
      <c r="BB31" s="122">
        <f t="shared" ca="1" si="11"/>
        <v>0</v>
      </c>
      <c r="BC31" s="122">
        <f t="shared" ca="1" si="11"/>
        <v>0</v>
      </c>
      <c r="BD31" s="122">
        <f t="shared" ca="1" si="11"/>
        <v>0</v>
      </c>
      <c r="BE31" s="122">
        <f t="shared" ca="1" si="11"/>
        <v>0</v>
      </c>
      <c r="BF31" s="122">
        <f t="shared" ca="1" si="11"/>
        <v>0</v>
      </c>
      <c r="BG31" s="122">
        <f t="shared" ca="1" si="11"/>
        <v>0</v>
      </c>
      <c r="BH31" s="122">
        <f t="shared" ca="1" si="11"/>
        <v>0</v>
      </c>
      <c r="BI31" s="122">
        <f t="shared" ca="1" si="11"/>
        <v>0</v>
      </c>
      <c r="BJ31" s="122">
        <f t="shared" ca="1" si="11"/>
        <v>0</v>
      </c>
      <c r="BK31" s="122">
        <f t="shared" ca="1" si="11"/>
        <v>0</v>
      </c>
      <c r="BL31" s="122">
        <f t="shared" ca="1" si="11"/>
        <v>0</v>
      </c>
      <c r="BM31" s="122">
        <f t="shared" ca="1" si="11"/>
        <v>0</v>
      </c>
      <c r="BN31" s="122">
        <f ca="1">_xlfn.IFS(AND(BN4&gt;BM4,SUM(BN24:BX24)&lt;0,BN4=1),SUM(BN24:BX24,MIN(BN27:EF27)),(AND(BN4&gt;BM4,SUM(BN24:BX24)&lt;0)),-SUM(BN24:BX24),AND(BN4&gt;BM4,SUM(BN24:BX24)&gt;=0),0,BN4=BM4,0)</f>
        <v>0</v>
      </c>
      <c r="BO31" s="122">
        <f ca="1">_xlfn.IFS(AND(BO4&gt;BN4,SUM(BO24:BX24)&lt;0,BO4=1),SUM(BO24:BX24,MIN(BO27:EG27)),(AND(BO4&gt;BN4,SUM(BO24:BX24)&lt;0)),-SUM(BO24:BX24),AND(BO4&gt;BN4,SUM(BO24:BX24)&gt;=0),0,BO4=BN4,0)</f>
        <v>0</v>
      </c>
      <c r="BP31" s="122">
        <f ca="1">_xlfn.IFS(AND(BP4&gt;BO4,SUM(BP24:BX24)&lt;0,BP4=1),SUM(BP24:BX24,MIN(BP27:EH27)),(AND(BP4&gt;BO4,SUM(BP24:BX24)&lt;0)),-SUM(BP24:BX24),AND(BP4&gt;BO4,SUM(BP24:BX24)&gt;=0),0,BP4=BO4,0)</f>
        <v>0</v>
      </c>
      <c r="BQ31" s="122">
        <f ca="1">_xlfn.IFS(AND(BQ4&gt;BP4,SUM(BQ24:BX24)&lt;0,BQ4=1),SUM(BQ24:BX24,MIN(BQ27:EI27)),(AND(BQ4&gt;BP4,SUM(BQ24:BX24)&lt;0)),-SUM(BQ24:BX24),AND(BQ4&gt;BP4,SUM(BQ24:BX24)&gt;=0),0,BQ4=BP4,0)</f>
        <v>0</v>
      </c>
      <c r="BR31" s="122">
        <f ca="1">_xlfn.IFS(AND(BR4&gt;BQ4,SUM(BR24:BX24)&lt;0,BR4=1),SUM(BR24:BX24,MIN(BR27:EJ27)),(AND(BR4&gt;BQ4,SUM(BR24:BX24)&lt;0)),-SUM(BR24:BX24),AND(BR4&gt;BQ4,SUM(BR24:BX24)&gt;=0),0,BR4=BQ4,0)</f>
        <v>0</v>
      </c>
      <c r="BS31" s="122">
        <f ca="1">_xlfn.IFS(AND(BS4&gt;BR4,SUM(BS24:BX24)&lt;0,BS4=1),SUM(BS24:BX24,MIN(BS27:EK27)),(AND(BS4&gt;BR4,SUM(BS24:BX24)&lt;0)),-SUM(BS24:BX24),AND(BS4&gt;BR4,SUM(BS24:BX24)&gt;=0),0,BS4=BR4,0)</f>
        <v>0</v>
      </c>
      <c r="BT31" s="122">
        <f ca="1">_xlfn.IFS(AND(BT4&gt;BS4,SUM(BT24:BX24)&lt;0,BT4=1),SUM(BT24:BX24,MIN(BT27:EL27)),(AND(BT4&gt;BS4,SUM(BT24:BX24)&lt;0)),-SUM(BT24:BX24),AND(BT4&gt;BS4,SUM(BT24:BX24)&gt;=0),0,BT4=BS4,0)</f>
        <v>0</v>
      </c>
      <c r="BU31" s="122">
        <f ca="1">_xlfn.IFS(AND(BU4&gt;BT4,SUM(BU24:BX24)&lt;0,BU4=1),SUM(BU24:BX24,MIN(BU27:EM27)),(AND(BU4&gt;BT4,SUM(BU24:BX24)&lt;0)),-SUM(BU24:BX24),AND(BU4&gt;BT4,SUM(BU24:BX24)&gt;=0),0,BU4=BT4,0)</f>
        <v>0</v>
      </c>
      <c r="BV31" s="122">
        <f ca="1">_xlfn.IFS(AND(BV4&gt;BU4,SUM(BV24:BX24)&lt;0,BV4=1),SUM(BV24:BX24,MIN(BV27:EN27)),(AND(BV4&gt;BU4,SUM(BV24:BX24)&lt;0)),-SUM(BV24:BX24),AND(BV4&gt;BU4,SUM(BV24:BX24)&gt;=0),0,BV4=BU4,0)</f>
        <v>0</v>
      </c>
      <c r="BW31" s="122">
        <f ca="1">_xlfn.IFS(AND(BW4&gt;BV4,SUM(BW24:BX24)&lt;0,BW4=1),SUM(BW24:BX24,MIN(BW27:EO27)),(AND(BW4&gt;BV4,SUM(BW24:BX24)&lt;0)),-SUM(BW24:BX24),AND(BW4&gt;BV4,SUM(BW24:BX24)&gt;=0),0,BW4=BV4,0)</f>
        <v>0</v>
      </c>
      <c r="BX31" s="122">
        <f ca="1">_xlfn.IFS(AND(BX4&gt;BW4,SUM(BX24:BX24)&lt;0,BX4=1),SUM(BX24:BX24,MIN(BX27:EP27)),(AND(BX4&gt;BW4,SUM(BX24:BX24)&lt;0)),-SUM(BX24:BX24),AND(BX4&gt;BW4,SUM(BX24:BX24)&gt;=0),0,BX4=BW4,0)</f>
        <v>0</v>
      </c>
      <c r="BY31" s="123"/>
    </row>
    <row r="32" spans="1:77" s="23" customFormat="1" x14ac:dyDescent="0.25">
      <c r="A32" s="23" t="s">
        <v>49</v>
      </c>
      <c r="D32" s="60"/>
      <c r="E32" s="47">
        <f>SUM($E$30:E30)</f>
        <v>500000</v>
      </c>
      <c r="F32" s="47">
        <f>SUM($E$30:F30)</f>
        <v>500000</v>
      </c>
      <c r="G32" s="47">
        <f>SUM($E$30:G30)</f>
        <v>500000</v>
      </c>
      <c r="H32" s="47">
        <f>SUM($E$30:H30)</f>
        <v>500000</v>
      </c>
      <c r="I32" s="47">
        <f>SUM($E$30:I30)</f>
        <v>500000</v>
      </c>
      <c r="J32" s="47">
        <f>SUM($E$30:J30)</f>
        <v>500000</v>
      </c>
      <c r="K32" s="47">
        <f>SUM($E$30:K30)</f>
        <v>500000</v>
      </c>
      <c r="L32" s="47">
        <f>SUM($E$30:L30)</f>
        <v>500000</v>
      </c>
      <c r="M32" s="47">
        <f>SUM($E$30:M30)</f>
        <v>500000</v>
      </c>
      <c r="N32" s="47">
        <f>SUM($E$30:N30)</f>
        <v>500000</v>
      </c>
      <c r="O32" s="47">
        <f>SUM($E$30:O30)</f>
        <v>500000</v>
      </c>
      <c r="P32" s="47">
        <f>SUM($E$30:P30)</f>
        <v>500000</v>
      </c>
      <c r="Q32" s="47">
        <f>SUM($E$30:Q30)</f>
        <v>1000000</v>
      </c>
      <c r="R32" s="47">
        <f>SUM($E$30:R30)</f>
        <v>1000000</v>
      </c>
      <c r="S32" s="47">
        <f>SUM($E$30:S30)</f>
        <v>1000000</v>
      </c>
      <c r="T32" s="47">
        <f>SUM($E$30:T30)</f>
        <v>1000000</v>
      </c>
      <c r="U32" s="47">
        <f>SUM($E$30:U30)</f>
        <v>1000000</v>
      </c>
      <c r="V32" s="47">
        <f>SUM($E$30:V30)</f>
        <v>1000000</v>
      </c>
      <c r="W32" s="47">
        <f>SUM($E$30:W30)</f>
        <v>1000000</v>
      </c>
      <c r="X32" s="47">
        <f>SUM($E$30:X30)</f>
        <v>1000000</v>
      </c>
      <c r="Y32" s="47">
        <f>SUM($E$30:Y30)</f>
        <v>1000000</v>
      </c>
      <c r="Z32" s="47">
        <f>SUM($E$30:Z30)</f>
        <v>1000000</v>
      </c>
      <c r="AA32" s="47">
        <f>SUM($E$30:AA30)</f>
        <v>1000000</v>
      </c>
      <c r="AB32" s="47">
        <f>SUM($E$30:AB30)</f>
        <v>1000000</v>
      </c>
      <c r="AC32" s="47">
        <f>SUM($E$30:AC30)</f>
        <v>1000000</v>
      </c>
      <c r="AD32" s="47">
        <f>SUM($E$30:AD30)</f>
        <v>1000000</v>
      </c>
      <c r="AE32" s="47">
        <f>SUM($E$30:AE30)</f>
        <v>1000000</v>
      </c>
      <c r="AF32" s="47">
        <f>SUM($E$30:AF30)</f>
        <v>1000000</v>
      </c>
      <c r="AG32" s="47">
        <f>SUM($E$30:AG30)</f>
        <v>1000000</v>
      </c>
      <c r="AH32" s="47">
        <f>SUM($E$30:AH30)</f>
        <v>1000000</v>
      </c>
      <c r="AI32" s="47">
        <f>SUM($E$30:AI30)</f>
        <v>1000000</v>
      </c>
      <c r="AJ32" s="47">
        <f>SUM($E$30:AJ30)</f>
        <v>1000000</v>
      </c>
      <c r="AK32" s="47">
        <f>SUM($E$30:AK30)</f>
        <v>1000000</v>
      </c>
      <c r="AL32" s="47">
        <f>SUM($E$30:AL30)</f>
        <v>1000000</v>
      </c>
      <c r="AM32" s="47">
        <f>SUM($E$30:AM30)</f>
        <v>1000000</v>
      </c>
      <c r="AN32" s="47">
        <f>SUM($E$30:AN30)</f>
        <v>1000000</v>
      </c>
      <c r="AO32" s="47">
        <f>SUM($E$30:AO30)</f>
        <v>1000000</v>
      </c>
      <c r="AP32" s="47">
        <f>SUM($E$30:AP30)</f>
        <v>1000000</v>
      </c>
      <c r="AQ32" s="47">
        <f>SUM($E$30:AQ30)</f>
        <v>1000000</v>
      </c>
      <c r="AR32" s="47">
        <f>SUM($E$30:AR30)</f>
        <v>1000000</v>
      </c>
      <c r="AS32" s="47">
        <f>SUM($E$30:AS30)</f>
        <v>1000000</v>
      </c>
      <c r="AT32" s="47">
        <f>SUM($E$30:AT30)</f>
        <v>1000000</v>
      </c>
      <c r="AU32" s="47">
        <f>SUM($E$30:AU30)</f>
        <v>1000000</v>
      </c>
      <c r="AV32" s="47">
        <f>SUM($E$30:AV30)</f>
        <v>1000000</v>
      </c>
      <c r="AW32" s="47">
        <f>SUM($E$30:AW30)</f>
        <v>1000000</v>
      </c>
      <c r="AX32" s="47">
        <f>SUM($E$30:AX30)</f>
        <v>1000000</v>
      </c>
      <c r="AY32" s="47">
        <f>SUM($E$30:AY30)</f>
        <v>1000000</v>
      </c>
      <c r="AZ32" s="47">
        <f>SUM($E$30:AZ30)</f>
        <v>1000000</v>
      </c>
      <c r="BA32" s="47">
        <f>SUM($E$30:BA30)</f>
        <v>1000000</v>
      </c>
      <c r="BB32" s="47">
        <f>SUM($E$30:BB30)</f>
        <v>1000000</v>
      </c>
      <c r="BC32" s="47">
        <f>SUM($E$30:BC30)</f>
        <v>1000000</v>
      </c>
      <c r="BD32" s="47">
        <f>SUM($E$30:BD30)</f>
        <v>1000000</v>
      </c>
      <c r="BE32" s="47">
        <f>SUM($E$30:BE30)</f>
        <v>1000000</v>
      </c>
      <c r="BF32" s="47">
        <f>SUM($E$30:BF30)</f>
        <v>1000000</v>
      </c>
      <c r="BG32" s="47">
        <f>SUM($E$30:BG30)</f>
        <v>1000000</v>
      </c>
      <c r="BH32" s="47">
        <f>SUM($E$30:BH30)</f>
        <v>1000000</v>
      </c>
      <c r="BI32" s="47">
        <f>SUM($E$30:BI30)</f>
        <v>1000000</v>
      </c>
      <c r="BJ32" s="47">
        <f>SUM($E$30:BJ30)</f>
        <v>1000000</v>
      </c>
      <c r="BK32" s="47">
        <f>SUM($E$30:BK30)</f>
        <v>1000000</v>
      </c>
      <c r="BL32" s="47">
        <f>SUM($E$30:BL30)</f>
        <v>1000000</v>
      </c>
      <c r="BM32" s="47">
        <f>SUM($E$30:BM30)</f>
        <v>1000000</v>
      </c>
      <c r="BN32" s="47">
        <f>SUM($E$30:BN30)</f>
        <v>1000000</v>
      </c>
      <c r="BO32" s="47">
        <f>SUM($E$30:BO30)</f>
        <v>1000000</v>
      </c>
      <c r="BP32" s="47">
        <f>SUM($E$30:BP30)</f>
        <v>1000000</v>
      </c>
      <c r="BQ32" s="47">
        <f>SUM($E$30:BQ30)</f>
        <v>1000000</v>
      </c>
      <c r="BR32" s="47">
        <f>SUM($E$30:BR30)</f>
        <v>1000000</v>
      </c>
      <c r="BS32" s="47">
        <f>SUM($E$30:BS30)</f>
        <v>1000000</v>
      </c>
      <c r="BT32" s="47">
        <f>SUM($E$30:BT30)</f>
        <v>1000000</v>
      </c>
      <c r="BU32" s="47">
        <f>SUM($E$30:BU30)</f>
        <v>1000000</v>
      </c>
      <c r="BV32" s="47">
        <f>SUM($E$30:BV30)</f>
        <v>1000000</v>
      </c>
      <c r="BW32" s="47">
        <f>SUM($E$30:BW30)</f>
        <v>1000000</v>
      </c>
      <c r="BX32" s="47">
        <f>SUM($E$30:BX30)</f>
        <v>1000000</v>
      </c>
      <c r="BY32" s="112"/>
    </row>
    <row r="33" spans="1:78" x14ac:dyDescent="0.25">
      <c r="D33" s="54"/>
      <c r="BY33" s="88"/>
    </row>
    <row r="34" spans="1:78" s="23" customFormat="1" x14ac:dyDescent="0.25">
      <c r="A34" s="40" t="s">
        <v>50</v>
      </c>
      <c r="E34" s="46"/>
      <c r="BY34" s="112"/>
    </row>
    <row r="35" spans="1:78" x14ac:dyDescent="0.25">
      <c r="A35" s="10" t="s">
        <v>104</v>
      </c>
      <c r="E35" s="43">
        <f>E30</f>
        <v>500000</v>
      </c>
      <c r="F35" s="43">
        <f t="shared" ref="F35:AK35" ca="1" si="12">E41+F30</f>
        <v>373208.33333333331</v>
      </c>
      <c r="G35" s="43">
        <f t="shared" ca="1" si="12"/>
        <v>358791.66666666663</v>
      </c>
      <c r="H35" s="43">
        <f t="shared" ca="1" si="12"/>
        <v>341749.99999999994</v>
      </c>
      <c r="I35" s="43">
        <f t="shared" ca="1" si="12"/>
        <v>322083.33333333326</v>
      </c>
      <c r="J35" s="43">
        <f t="shared" ca="1" si="12"/>
        <v>299791.66666666657</v>
      </c>
      <c r="K35" s="43">
        <f t="shared" ca="1" si="12"/>
        <v>274874.99999999988</v>
      </c>
      <c r="L35" s="43">
        <f t="shared" ca="1" si="12"/>
        <v>247333.3333333332</v>
      </c>
      <c r="M35" s="43">
        <f t="shared" ca="1" si="12"/>
        <v>217166.66666666654</v>
      </c>
      <c r="N35" s="43">
        <f t="shared" ca="1" si="12"/>
        <v>184374.99999999988</v>
      </c>
      <c r="O35" s="43">
        <f t="shared" ca="1" si="12"/>
        <v>148958.33333333323</v>
      </c>
      <c r="P35" s="43">
        <f t="shared" ca="1" si="12"/>
        <v>110916.66666666657</v>
      </c>
      <c r="Q35" s="43">
        <f t="shared" ca="1" si="12"/>
        <v>570249.99999999988</v>
      </c>
      <c r="R35" s="43">
        <f t="shared" ca="1" si="12"/>
        <v>529583.33333333326</v>
      </c>
      <c r="S35" s="43">
        <f t="shared" ca="1" si="12"/>
        <v>488916.66666666663</v>
      </c>
      <c r="T35" s="43">
        <f t="shared" ca="1" si="12"/>
        <v>448250</v>
      </c>
      <c r="U35" s="43">
        <f t="shared" ca="1" si="12"/>
        <v>407583.33333333337</v>
      </c>
      <c r="V35" s="43">
        <f t="shared" ca="1" si="12"/>
        <v>366916.66666666669</v>
      </c>
      <c r="W35" s="43">
        <f t="shared" ca="1" si="12"/>
        <v>326250</v>
      </c>
      <c r="X35" s="43">
        <f t="shared" ca="1" si="12"/>
        <v>285583.33333333331</v>
      </c>
      <c r="Y35" s="43">
        <f t="shared" ca="1" si="12"/>
        <v>244916.66666666663</v>
      </c>
      <c r="Z35" s="43">
        <f t="shared" ca="1" si="12"/>
        <v>204249.99999999994</v>
      </c>
      <c r="AA35" s="43">
        <f t="shared" ca="1" si="12"/>
        <v>163583.33333333326</v>
      </c>
      <c r="AB35" s="43">
        <f t="shared" ca="1" si="12"/>
        <v>122916.66666666657</v>
      </c>
      <c r="AC35" s="43">
        <f t="shared" ca="1" si="12"/>
        <v>82249.999999999884</v>
      </c>
      <c r="AD35" s="43">
        <f t="shared" ca="1" si="12"/>
        <v>636583.33333333291</v>
      </c>
      <c r="AE35" s="43">
        <f t="shared" ca="1" si="12"/>
        <v>595916.66666666616</v>
      </c>
      <c r="AF35" s="43">
        <f t="shared" ca="1" si="12"/>
        <v>555249.99999999942</v>
      </c>
      <c r="AG35" s="43">
        <f t="shared" ca="1" si="12"/>
        <v>514583.33333333273</v>
      </c>
      <c r="AH35" s="43">
        <f t="shared" ca="1" si="12"/>
        <v>473916.66666666605</v>
      </c>
      <c r="AI35" s="43">
        <f t="shared" ca="1" si="12"/>
        <v>433249.99999999936</v>
      </c>
      <c r="AJ35" s="43">
        <f t="shared" ca="1" si="12"/>
        <v>392583.33333333267</v>
      </c>
      <c r="AK35" s="43">
        <f t="shared" ca="1" si="12"/>
        <v>351916.66666666599</v>
      </c>
      <c r="AL35" s="43">
        <f t="shared" ref="AL35:BQ35" ca="1" si="13">AK41+AL30</f>
        <v>311249.9999999993</v>
      </c>
      <c r="AM35" s="43">
        <f t="shared" ca="1" si="13"/>
        <v>270583.33333333262</v>
      </c>
      <c r="AN35" s="43">
        <f t="shared" ca="1" si="13"/>
        <v>229916.66666666596</v>
      </c>
      <c r="AO35" s="86">
        <f t="shared" ca="1" si="13"/>
        <v>189249.9999999993</v>
      </c>
      <c r="AP35" s="43">
        <f t="shared" ca="1" si="13"/>
        <v>716249.99999999872</v>
      </c>
      <c r="AQ35" s="43">
        <f t="shared" ca="1" si="13"/>
        <v>675583.33333333209</v>
      </c>
      <c r="AR35" s="43">
        <f t="shared" ca="1" si="13"/>
        <v>634916.66666666546</v>
      </c>
      <c r="AS35" s="43">
        <f t="shared" ca="1" si="13"/>
        <v>594249.99999999884</v>
      </c>
      <c r="AT35" s="43">
        <f t="shared" ca="1" si="13"/>
        <v>553583.33333333221</v>
      </c>
      <c r="AU35" s="43">
        <f t="shared" ca="1" si="13"/>
        <v>512916.66666666564</v>
      </c>
      <c r="AV35" s="43">
        <f t="shared" ca="1" si="13"/>
        <v>472249.99999999907</v>
      </c>
      <c r="AW35" s="43">
        <f t="shared" ca="1" si="13"/>
        <v>431583.3333333325</v>
      </c>
      <c r="AX35" s="43">
        <f t="shared" ca="1" si="13"/>
        <v>390916.66666666593</v>
      </c>
      <c r="AY35" s="43">
        <f t="shared" ca="1" si="13"/>
        <v>350249.99999999936</v>
      </c>
      <c r="AZ35" s="43">
        <f t="shared" ca="1" si="13"/>
        <v>309583.33333333279</v>
      </c>
      <c r="BA35" s="43">
        <f t="shared" ca="1" si="13"/>
        <v>268916.66666666622</v>
      </c>
      <c r="BB35" s="43">
        <f t="shared" ca="1" si="13"/>
        <v>235041.66666666628</v>
      </c>
      <c r="BC35" s="43">
        <f t="shared" ca="1" si="13"/>
        <v>203791.66666666634</v>
      </c>
      <c r="BD35" s="43">
        <f t="shared" ca="1" si="13"/>
        <v>175166.6666666664</v>
      </c>
      <c r="BE35" s="43">
        <f t="shared" ca="1" si="13"/>
        <v>149166.66666666645</v>
      </c>
      <c r="BF35" s="43">
        <f t="shared" ca="1" si="13"/>
        <v>125791.6666666665</v>
      </c>
      <c r="BG35" s="43">
        <f t="shared" ca="1" si="13"/>
        <v>105041.66666666654</v>
      </c>
      <c r="BH35" s="43">
        <f t="shared" ca="1" si="13"/>
        <v>86916.66666666657</v>
      </c>
      <c r="BI35" s="43">
        <f t="shared" ca="1" si="13"/>
        <v>71416.666666666599</v>
      </c>
      <c r="BJ35" s="43">
        <f t="shared" ca="1" si="13"/>
        <v>58541.666666666613</v>
      </c>
      <c r="BK35" s="43">
        <f t="shared" ca="1" si="13"/>
        <v>48291.666666666628</v>
      </c>
      <c r="BL35" s="43">
        <f t="shared" ca="1" si="13"/>
        <v>40666.666666666635</v>
      </c>
      <c r="BM35" s="43">
        <f t="shared" ca="1" si="13"/>
        <v>35666.666666666635</v>
      </c>
      <c r="BN35" s="43">
        <f t="shared" ca="1" si="13"/>
        <v>35666.666666666635</v>
      </c>
      <c r="BO35" s="43">
        <f t="shared" ca="1" si="13"/>
        <v>35666.666666666635</v>
      </c>
      <c r="BP35" s="43">
        <f t="shared" ca="1" si="13"/>
        <v>35666.666666666635</v>
      </c>
      <c r="BQ35" s="43">
        <f t="shared" ca="1" si="13"/>
        <v>35666.666666666635</v>
      </c>
      <c r="BR35" s="43">
        <f t="shared" ref="BR35:BX35" ca="1" si="14">BQ41+BR30</f>
        <v>35666.666666666635</v>
      </c>
      <c r="BS35" s="43">
        <f t="shared" ca="1" si="14"/>
        <v>35666.666666666635</v>
      </c>
      <c r="BT35" s="43">
        <f t="shared" ca="1" si="14"/>
        <v>35666.666666666635</v>
      </c>
      <c r="BU35" s="43">
        <f t="shared" ca="1" si="14"/>
        <v>35666.666666666635</v>
      </c>
      <c r="BV35" s="43">
        <f t="shared" ca="1" si="14"/>
        <v>35666.666666666635</v>
      </c>
      <c r="BW35" s="43">
        <f t="shared" ca="1" si="14"/>
        <v>35666.666666666635</v>
      </c>
      <c r="BX35" s="43">
        <f t="shared" ca="1" si="14"/>
        <v>35666.666666666635</v>
      </c>
      <c r="BY35" s="88"/>
    </row>
    <row r="37" spans="1:78" x14ac:dyDescent="0.25">
      <c r="A37" s="88" t="s">
        <v>51</v>
      </c>
      <c r="C37" s="86"/>
      <c r="E37" s="43">
        <f t="shared" ref="E37:AJ37" ca="1" si="15">IF(SUM(E35,E27)&lt;0,MIN(E20,(E35+E27+OFFSET(E27,0,11))*-1),0)</f>
        <v>0</v>
      </c>
      <c r="F37" s="43">
        <f t="shared" ca="1" si="15"/>
        <v>0</v>
      </c>
      <c r="G37" s="43">
        <f t="shared" ca="1" si="15"/>
        <v>0</v>
      </c>
      <c r="H37" s="43">
        <f t="shared" ca="1" si="15"/>
        <v>0</v>
      </c>
      <c r="I37" s="43">
        <f t="shared" ca="1" si="15"/>
        <v>0</v>
      </c>
      <c r="J37" s="43">
        <f t="shared" ca="1" si="15"/>
        <v>0</v>
      </c>
      <c r="K37" s="43">
        <f t="shared" ca="1" si="15"/>
        <v>0</v>
      </c>
      <c r="L37" s="43">
        <f t="shared" ca="1" si="15"/>
        <v>0</v>
      </c>
      <c r="M37" s="43">
        <f t="shared" ca="1" si="15"/>
        <v>0</v>
      </c>
      <c r="N37" s="43">
        <f t="shared" ca="1" si="15"/>
        <v>0</v>
      </c>
      <c r="O37" s="43">
        <f t="shared" ca="1" si="15"/>
        <v>0</v>
      </c>
      <c r="P37" s="43">
        <f t="shared" ca="1" si="15"/>
        <v>0</v>
      </c>
      <c r="Q37" s="43">
        <f t="shared" ca="1" si="15"/>
        <v>0</v>
      </c>
      <c r="R37" s="43">
        <f t="shared" ca="1" si="15"/>
        <v>0</v>
      </c>
      <c r="S37" s="43">
        <f t="shared" ca="1" si="15"/>
        <v>0</v>
      </c>
      <c r="T37" s="43">
        <f t="shared" ca="1" si="15"/>
        <v>0</v>
      </c>
      <c r="U37" s="43">
        <f t="shared" ca="1" si="15"/>
        <v>0</v>
      </c>
      <c r="V37" s="43">
        <f t="shared" ca="1" si="15"/>
        <v>0</v>
      </c>
      <c r="W37" s="43">
        <f t="shared" ca="1" si="15"/>
        <v>0</v>
      </c>
      <c r="X37" s="43">
        <f t="shared" ca="1" si="15"/>
        <v>0</v>
      </c>
      <c r="Y37" s="43">
        <f t="shared" ca="1" si="15"/>
        <v>0</v>
      </c>
      <c r="Z37" s="43">
        <f t="shared" ca="1" si="15"/>
        <v>0</v>
      </c>
      <c r="AA37" s="43">
        <f t="shared" ca="1" si="15"/>
        <v>0</v>
      </c>
      <c r="AB37" s="43">
        <f t="shared" ca="1" si="15"/>
        <v>0</v>
      </c>
      <c r="AC37" s="43">
        <f t="shared" ca="1" si="15"/>
        <v>594999.99999999977</v>
      </c>
      <c r="AD37" s="43">
        <f t="shared" ca="1" si="15"/>
        <v>0</v>
      </c>
      <c r="AE37" s="43">
        <f t="shared" ca="1" si="15"/>
        <v>0</v>
      </c>
      <c r="AF37" s="43">
        <f t="shared" ca="1" si="15"/>
        <v>0</v>
      </c>
      <c r="AG37" s="43">
        <f t="shared" ca="1" si="15"/>
        <v>0</v>
      </c>
      <c r="AH37" s="43">
        <f t="shared" ca="1" si="15"/>
        <v>0</v>
      </c>
      <c r="AI37" s="43">
        <f t="shared" ca="1" si="15"/>
        <v>0</v>
      </c>
      <c r="AJ37" s="43">
        <f t="shared" ca="1" si="15"/>
        <v>0</v>
      </c>
      <c r="AK37" s="43">
        <f t="shared" ref="AK37:BP37" ca="1" si="16">IF(SUM(AK35,AK27)&lt;0,MIN(AK20,(AK35+AK27+OFFSET(AK27,0,11))*-1),0)</f>
        <v>0</v>
      </c>
      <c r="AL37" s="43">
        <f t="shared" ca="1" si="16"/>
        <v>0</v>
      </c>
      <c r="AM37" s="43">
        <f t="shared" ca="1" si="16"/>
        <v>0</v>
      </c>
      <c r="AN37" s="43">
        <f t="shared" ca="1" si="16"/>
        <v>0</v>
      </c>
      <c r="AO37" s="43">
        <f t="shared" ca="1" si="16"/>
        <v>567666.66666666605</v>
      </c>
      <c r="AP37" s="43">
        <f t="shared" ca="1" si="16"/>
        <v>0</v>
      </c>
      <c r="AQ37" s="43">
        <f t="shared" ca="1" si="16"/>
        <v>0</v>
      </c>
      <c r="AR37" s="43">
        <f t="shared" ca="1" si="16"/>
        <v>0</v>
      </c>
      <c r="AS37" s="43">
        <f t="shared" ca="1" si="16"/>
        <v>0</v>
      </c>
      <c r="AT37" s="43">
        <f t="shared" ca="1" si="16"/>
        <v>0</v>
      </c>
      <c r="AU37" s="43">
        <f t="shared" ca="1" si="16"/>
        <v>0</v>
      </c>
      <c r="AV37" s="43">
        <f t="shared" ca="1" si="16"/>
        <v>0</v>
      </c>
      <c r="AW37" s="43">
        <f t="shared" ca="1" si="16"/>
        <v>0</v>
      </c>
      <c r="AX37" s="43">
        <f t="shared" ca="1" si="16"/>
        <v>0</v>
      </c>
      <c r="AY37" s="43">
        <f t="shared" ca="1" si="16"/>
        <v>0</v>
      </c>
      <c r="AZ37" s="43">
        <f t="shared" ca="1" si="16"/>
        <v>0</v>
      </c>
      <c r="BA37" s="43">
        <f t="shared" ca="1" si="16"/>
        <v>0</v>
      </c>
      <c r="BB37" s="43">
        <f t="shared" ca="1" si="16"/>
        <v>0</v>
      </c>
      <c r="BC37" s="43">
        <f t="shared" ca="1" si="16"/>
        <v>0</v>
      </c>
      <c r="BD37" s="43">
        <f t="shared" ca="1" si="16"/>
        <v>0</v>
      </c>
      <c r="BE37" s="43">
        <f t="shared" ca="1" si="16"/>
        <v>0</v>
      </c>
      <c r="BF37" s="43">
        <f t="shared" ca="1" si="16"/>
        <v>0</v>
      </c>
      <c r="BG37" s="43">
        <f t="shared" ca="1" si="16"/>
        <v>0</v>
      </c>
      <c r="BH37" s="43">
        <f t="shared" ca="1" si="16"/>
        <v>0</v>
      </c>
      <c r="BI37" s="43">
        <f t="shared" ca="1" si="16"/>
        <v>0</v>
      </c>
      <c r="BJ37" s="43">
        <f t="shared" ca="1" si="16"/>
        <v>0</v>
      </c>
      <c r="BK37" s="43">
        <f t="shared" ca="1" si="16"/>
        <v>0</v>
      </c>
      <c r="BL37" s="43">
        <f t="shared" ca="1" si="16"/>
        <v>0</v>
      </c>
      <c r="BM37" s="43">
        <f t="shared" ca="1" si="16"/>
        <v>0</v>
      </c>
      <c r="BN37" s="43">
        <f t="shared" ca="1" si="16"/>
        <v>0</v>
      </c>
      <c r="BO37" s="43">
        <f t="shared" ca="1" si="16"/>
        <v>0</v>
      </c>
      <c r="BP37" s="43">
        <f t="shared" ca="1" si="16"/>
        <v>0</v>
      </c>
      <c r="BQ37" s="43">
        <f t="shared" ref="BQ37:BX37" ca="1" si="17">IF(SUM(BQ35,BQ27)&lt;0,MIN(BQ20,(BQ35+BQ27+OFFSET(BQ27,0,11))*-1),0)</f>
        <v>0</v>
      </c>
      <c r="BR37" s="43">
        <f t="shared" ca="1" si="17"/>
        <v>0</v>
      </c>
      <c r="BS37" s="43">
        <f t="shared" ca="1" si="17"/>
        <v>0</v>
      </c>
      <c r="BT37" s="43">
        <f t="shared" ca="1" si="17"/>
        <v>0</v>
      </c>
      <c r="BU37" s="43">
        <f t="shared" ca="1" si="17"/>
        <v>0</v>
      </c>
      <c r="BV37" s="43">
        <f t="shared" ca="1" si="17"/>
        <v>0</v>
      </c>
      <c r="BW37" s="43">
        <f t="shared" ca="1" si="17"/>
        <v>0</v>
      </c>
      <c r="BX37" s="43">
        <f t="shared" ca="1" si="17"/>
        <v>0</v>
      </c>
    </row>
    <row r="38" spans="1:78" x14ac:dyDescent="0.25">
      <c r="A38" s="88" t="s">
        <v>151</v>
      </c>
      <c r="C38" s="43"/>
      <c r="E38" s="43">
        <f ca="1">IF(D44&gt;=E49,0,IF((E20-E37)&gt;(E49-D44),E49-D44,E20-E37))</f>
        <v>0</v>
      </c>
      <c r="F38" s="43">
        <f t="shared" ref="F38:BQ38" ca="1" si="18">IF(E44&gt;=F49,0,IF((F20-F37)&gt;(F49-E44),F49-E44,F20-F37))</f>
        <v>0</v>
      </c>
      <c r="G38" s="43">
        <f t="shared" ca="1" si="18"/>
        <v>0</v>
      </c>
      <c r="H38" s="43">
        <f t="shared" ca="1" si="18"/>
        <v>0</v>
      </c>
      <c r="I38" s="43">
        <f t="shared" ca="1" si="18"/>
        <v>0</v>
      </c>
      <c r="J38" s="43">
        <f t="shared" ca="1" si="18"/>
        <v>0</v>
      </c>
      <c r="K38" s="43">
        <f t="shared" ca="1" si="18"/>
        <v>0</v>
      </c>
      <c r="L38" s="43">
        <f t="shared" ca="1" si="18"/>
        <v>0</v>
      </c>
      <c r="M38" s="43">
        <f t="shared" ca="1" si="18"/>
        <v>0</v>
      </c>
      <c r="N38" s="43">
        <f t="shared" ca="1" si="18"/>
        <v>0</v>
      </c>
      <c r="O38" s="43">
        <f t="shared" ca="1" si="18"/>
        <v>0</v>
      </c>
      <c r="P38" s="43">
        <f t="shared" ca="1" si="18"/>
        <v>0</v>
      </c>
      <c r="Q38" s="43">
        <f t="shared" ca="1" si="18"/>
        <v>0</v>
      </c>
      <c r="R38" s="43">
        <f t="shared" ca="1" si="18"/>
        <v>0</v>
      </c>
      <c r="S38" s="43">
        <f t="shared" ca="1" si="18"/>
        <v>0</v>
      </c>
      <c r="T38" s="43">
        <f t="shared" ca="1" si="18"/>
        <v>0</v>
      </c>
      <c r="U38" s="43">
        <f t="shared" ca="1" si="18"/>
        <v>0</v>
      </c>
      <c r="V38" s="43">
        <f t="shared" ca="1" si="18"/>
        <v>0</v>
      </c>
      <c r="W38" s="43">
        <f t="shared" ca="1" si="18"/>
        <v>0</v>
      </c>
      <c r="X38" s="43">
        <f t="shared" ca="1" si="18"/>
        <v>0</v>
      </c>
      <c r="Y38" s="43">
        <f t="shared" ca="1" si="18"/>
        <v>0</v>
      </c>
      <c r="Z38" s="43">
        <f t="shared" ca="1" si="18"/>
        <v>0</v>
      </c>
      <c r="AA38" s="43">
        <f t="shared" ca="1" si="18"/>
        <v>0</v>
      </c>
      <c r="AB38" s="43">
        <f t="shared" ca="1" si="18"/>
        <v>0</v>
      </c>
      <c r="AC38" s="43">
        <f t="shared" ca="1" si="18"/>
        <v>0</v>
      </c>
      <c r="AD38" s="43">
        <f t="shared" ca="1" si="18"/>
        <v>0</v>
      </c>
      <c r="AE38" s="43">
        <f t="shared" ca="1" si="18"/>
        <v>0</v>
      </c>
      <c r="AF38" s="43">
        <f t="shared" ca="1" si="18"/>
        <v>0</v>
      </c>
      <c r="AG38" s="43">
        <f t="shared" ca="1" si="18"/>
        <v>0</v>
      </c>
      <c r="AH38" s="43">
        <f t="shared" ca="1" si="18"/>
        <v>0</v>
      </c>
      <c r="AI38" s="43">
        <f t="shared" ca="1" si="18"/>
        <v>0</v>
      </c>
      <c r="AJ38" s="43">
        <f t="shared" ca="1" si="18"/>
        <v>0</v>
      </c>
      <c r="AK38" s="43">
        <f t="shared" ca="1" si="18"/>
        <v>0</v>
      </c>
      <c r="AL38" s="43">
        <f t="shared" ca="1" si="18"/>
        <v>0</v>
      </c>
      <c r="AM38" s="43">
        <f t="shared" ca="1" si="18"/>
        <v>0</v>
      </c>
      <c r="AN38" s="43">
        <f t="shared" ca="1" si="18"/>
        <v>0</v>
      </c>
      <c r="AO38" s="43">
        <f t="shared" ca="1" si="18"/>
        <v>27333.333333334187</v>
      </c>
      <c r="AP38" s="43">
        <f t="shared" ca="1" si="18"/>
        <v>0</v>
      </c>
      <c r="AQ38" s="43">
        <f t="shared" ca="1" si="18"/>
        <v>0</v>
      </c>
      <c r="AR38" s="43">
        <f t="shared" ca="1" si="18"/>
        <v>0</v>
      </c>
      <c r="AS38" s="43">
        <f t="shared" ca="1" si="18"/>
        <v>0</v>
      </c>
      <c r="AT38" s="43">
        <f t="shared" ca="1" si="18"/>
        <v>0</v>
      </c>
      <c r="AU38" s="43">
        <f t="shared" ca="1" si="18"/>
        <v>0</v>
      </c>
      <c r="AV38" s="43">
        <f t="shared" ca="1" si="18"/>
        <v>0</v>
      </c>
      <c r="AW38" s="43">
        <f t="shared" ca="1" si="18"/>
        <v>0</v>
      </c>
      <c r="AX38" s="43">
        <f t="shared" ca="1" si="18"/>
        <v>0</v>
      </c>
      <c r="AY38" s="43">
        <f t="shared" ca="1" si="18"/>
        <v>0</v>
      </c>
      <c r="AZ38" s="43">
        <f t="shared" ca="1" si="18"/>
        <v>0</v>
      </c>
      <c r="BA38" s="43">
        <f t="shared" ca="1" si="18"/>
        <v>594999.99999999988</v>
      </c>
      <c r="BB38" s="43">
        <f t="shared" ca="1" si="18"/>
        <v>0</v>
      </c>
      <c r="BC38" s="43">
        <f t="shared" ca="1" si="18"/>
        <v>0</v>
      </c>
      <c r="BD38" s="43">
        <f t="shared" ca="1" si="18"/>
        <v>0</v>
      </c>
      <c r="BE38" s="43">
        <f t="shared" ca="1" si="18"/>
        <v>0</v>
      </c>
      <c r="BF38" s="43">
        <f t="shared" ca="1" si="18"/>
        <v>0</v>
      </c>
      <c r="BG38" s="43">
        <f t="shared" ca="1" si="18"/>
        <v>0</v>
      </c>
      <c r="BH38" s="43">
        <f t="shared" ca="1" si="18"/>
        <v>0</v>
      </c>
      <c r="BI38" s="43">
        <f t="shared" ca="1" si="18"/>
        <v>0</v>
      </c>
      <c r="BJ38" s="43">
        <f t="shared" ca="1" si="18"/>
        <v>0</v>
      </c>
      <c r="BK38" s="43">
        <f t="shared" ca="1" si="18"/>
        <v>0</v>
      </c>
      <c r="BL38" s="43">
        <f t="shared" ca="1" si="18"/>
        <v>0</v>
      </c>
      <c r="BM38" s="43">
        <f t="shared" ca="1" si="18"/>
        <v>594999.99999999907</v>
      </c>
      <c r="BN38" s="43">
        <f t="shared" ca="1" si="18"/>
        <v>0</v>
      </c>
      <c r="BO38" s="43">
        <f t="shared" ca="1" si="18"/>
        <v>0</v>
      </c>
      <c r="BP38" s="43">
        <f t="shared" ca="1" si="18"/>
        <v>0</v>
      </c>
      <c r="BQ38" s="43">
        <f t="shared" ca="1" si="18"/>
        <v>0</v>
      </c>
      <c r="BR38" s="43">
        <f t="shared" ref="BR38:BX38" ca="1" si="19">IF(BQ44&gt;=BR49,0,IF((BR20-BR37)&gt;(BR49-BQ44),BR49-BQ44,BR20-BR37))</f>
        <v>0</v>
      </c>
      <c r="BS38" s="43">
        <f t="shared" ca="1" si="19"/>
        <v>0</v>
      </c>
      <c r="BT38" s="43">
        <f t="shared" ca="1" si="19"/>
        <v>0</v>
      </c>
      <c r="BU38" s="43">
        <f t="shared" ca="1" si="19"/>
        <v>0</v>
      </c>
      <c r="BV38" s="43">
        <f t="shared" ca="1" si="19"/>
        <v>0</v>
      </c>
      <c r="BW38" s="43">
        <f t="shared" ca="1" si="19"/>
        <v>0</v>
      </c>
      <c r="BX38" s="43">
        <f t="shared" ca="1" si="19"/>
        <v>0</v>
      </c>
    </row>
    <row r="39" spans="1:78" s="88" customFormat="1" x14ac:dyDescent="0.25">
      <c r="A39" s="88" t="s">
        <v>52</v>
      </c>
      <c r="C39" s="86"/>
      <c r="E39" s="86">
        <f ca="1">E20-E37-E38</f>
        <v>0</v>
      </c>
      <c r="F39" s="86">
        <f t="shared" ref="F39:BQ39" ca="1" si="20">F20-F37-F38</f>
        <v>0</v>
      </c>
      <c r="G39" s="86">
        <f t="shared" ca="1" si="20"/>
        <v>0</v>
      </c>
      <c r="H39" s="86">
        <f t="shared" ca="1" si="20"/>
        <v>0</v>
      </c>
      <c r="I39" s="86">
        <f t="shared" ca="1" si="20"/>
        <v>0</v>
      </c>
      <c r="J39" s="86">
        <f t="shared" ca="1" si="20"/>
        <v>0</v>
      </c>
      <c r="K39" s="86">
        <f t="shared" ca="1" si="20"/>
        <v>0</v>
      </c>
      <c r="L39" s="86">
        <f t="shared" ca="1" si="20"/>
        <v>0</v>
      </c>
      <c r="M39" s="86">
        <f t="shared" ca="1" si="20"/>
        <v>0</v>
      </c>
      <c r="N39" s="86">
        <f t="shared" ca="1" si="20"/>
        <v>0</v>
      </c>
      <c r="O39" s="86">
        <f t="shared" ca="1" si="20"/>
        <v>0</v>
      </c>
      <c r="P39" s="86">
        <f t="shared" ca="1" si="20"/>
        <v>0</v>
      </c>
      <c r="Q39" s="86">
        <f t="shared" ca="1" si="20"/>
        <v>0</v>
      </c>
      <c r="R39" s="86">
        <f t="shared" ca="1" si="20"/>
        <v>0</v>
      </c>
      <c r="S39" s="86">
        <f t="shared" ca="1" si="20"/>
        <v>0</v>
      </c>
      <c r="T39" s="86">
        <f t="shared" ca="1" si="20"/>
        <v>0</v>
      </c>
      <c r="U39" s="86">
        <f t="shared" ca="1" si="20"/>
        <v>0</v>
      </c>
      <c r="V39" s="86">
        <f t="shared" ca="1" si="20"/>
        <v>0</v>
      </c>
      <c r="W39" s="86">
        <f t="shared" ca="1" si="20"/>
        <v>0</v>
      </c>
      <c r="X39" s="86">
        <f t="shared" ca="1" si="20"/>
        <v>0</v>
      </c>
      <c r="Y39" s="86">
        <f t="shared" ca="1" si="20"/>
        <v>0</v>
      </c>
      <c r="Z39" s="86">
        <f t="shared" ca="1" si="20"/>
        <v>0</v>
      </c>
      <c r="AA39" s="86">
        <f t="shared" ca="1" si="20"/>
        <v>0</v>
      </c>
      <c r="AB39" s="86">
        <f t="shared" ca="1" si="20"/>
        <v>0</v>
      </c>
      <c r="AC39" s="86">
        <f t="shared" ca="1" si="20"/>
        <v>0</v>
      </c>
      <c r="AD39" s="86">
        <f t="shared" ca="1" si="20"/>
        <v>0</v>
      </c>
      <c r="AE39" s="86">
        <f t="shared" ca="1" si="20"/>
        <v>0</v>
      </c>
      <c r="AF39" s="86">
        <f t="shared" ca="1" si="20"/>
        <v>0</v>
      </c>
      <c r="AG39" s="86">
        <f t="shared" ca="1" si="20"/>
        <v>0</v>
      </c>
      <c r="AH39" s="86">
        <f t="shared" ca="1" si="20"/>
        <v>0</v>
      </c>
      <c r="AI39" s="86">
        <f t="shared" ca="1" si="20"/>
        <v>0</v>
      </c>
      <c r="AJ39" s="86">
        <f t="shared" ca="1" si="20"/>
        <v>0</v>
      </c>
      <c r="AK39" s="86">
        <f t="shared" ca="1" si="20"/>
        <v>0</v>
      </c>
      <c r="AL39" s="86">
        <f t="shared" ca="1" si="20"/>
        <v>0</v>
      </c>
      <c r="AM39" s="86">
        <f t="shared" ca="1" si="20"/>
        <v>0</v>
      </c>
      <c r="AN39" s="86">
        <f t="shared" ca="1" si="20"/>
        <v>0</v>
      </c>
      <c r="AO39" s="86">
        <f t="shared" ca="1" si="20"/>
        <v>0</v>
      </c>
      <c r="AP39" s="86">
        <f t="shared" ca="1" si="20"/>
        <v>0</v>
      </c>
      <c r="AQ39" s="86">
        <f t="shared" ca="1" si="20"/>
        <v>0</v>
      </c>
      <c r="AR39" s="86">
        <f t="shared" ca="1" si="20"/>
        <v>0</v>
      </c>
      <c r="AS39" s="86">
        <f t="shared" ca="1" si="20"/>
        <v>0</v>
      </c>
      <c r="AT39" s="86">
        <f t="shared" ca="1" si="20"/>
        <v>0</v>
      </c>
      <c r="AU39" s="86">
        <f t="shared" ca="1" si="20"/>
        <v>0</v>
      </c>
      <c r="AV39" s="86">
        <f t="shared" ca="1" si="20"/>
        <v>0</v>
      </c>
      <c r="AW39" s="86">
        <f t="shared" ca="1" si="20"/>
        <v>0</v>
      </c>
      <c r="AX39" s="86">
        <f t="shared" ca="1" si="20"/>
        <v>0</v>
      </c>
      <c r="AY39" s="86">
        <f t="shared" ca="1" si="20"/>
        <v>0</v>
      </c>
      <c r="AZ39" s="86">
        <f t="shared" ca="1" si="20"/>
        <v>0</v>
      </c>
      <c r="BA39" s="86">
        <f t="shared" ca="1" si="20"/>
        <v>0</v>
      </c>
      <c r="BB39" s="86">
        <f t="shared" ca="1" si="20"/>
        <v>0</v>
      </c>
      <c r="BC39" s="86">
        <f t="shared" ca="1" si="20"/>
        <v>0</v>
      </c>
      <c r="BD39" s="86">
        <f t="shared" ca="1" si="20"/>
        <v>0</v>
      </c>
      <c r="BE39" s="86">
        <f t="shared" ca="1" si="20"/>
        <v>0</v>
      </c>
      <c r="BF39" s="86">
        <f t="shared" ca="1" si="20"/>
        <v>0</v>
      </c>
      <c r="BG39" s="86">
        <f t="shared" ca="1" si="20"/>
        <v>0</v>
      </c>
      <c r="BH39" s="86">
        <f t="shared" ca="1" si="20"/>
        <v>0</v>
      </c>
      <c r="BI39" s="86">
        <f t="shared" ca="1" si="20"/>
        <v>0</v>
      </c>
      <c r="BJ39" s="86">
        <f t="shared" ca="1" si="20"/>
        <v>0</v>
      </c>
      <c r="BK39" s="86">
        <f t="shared" ca="1" si="20"/>
        <v>0</v>
      </c>
      <c r="BL39" s="86">
        <f t="shared" ca="1" si="20"/>
        <v>0</v>
      </c>
      <c r="BM39" s="86">
        <f t="shared" ca="1" si="20"/>
        <v>0</v>
      </c>
      <c r="BN39" s="86">
        <f t="shared" ca="1" si="20"/>
        <v>0</v>
      </c>
      <c r="BO39" s="86">
        <f t="shared" ca="1" si="20"/>
        <v>0</v>
      </c>
      <c r="BP39" s="86">
        <f t="shared" ca="1" si="20"/>
        <v>0</v>
      </c>
      <c r="BQ39" s="86">
        <f t="shared" ca="1" si="20"/>
        <v>0</v>
      </c>
      <c r="BR39" s="86">
        <f t="shared" ref="BR39:BX39" ca="1" si="21">BR20-BR37-BR38</f>
        <v>0</v>
      </c>
      <c r="BS39" s="86">
        <f t="shared" ca="1" si="21"/>
        <v>0</v>
      </c>
      <c r="BT39" s="86">
        <f t="shared" ca="1" si="21"/>
        <v>0</v>
      </c>
      <c r="BU39" s="86">
        <f t="shared" ca="1" si="21"/>
        <v>0</v>
      </c>
      <c r="BV39" s="86">
        <f t="shared" ca="1" si="21"/>
        <v>0</v>
      </c>
      <c r="BW39" s="86">
        <f t="shared" ca="1" si="21"/>
        <v>0</v>
      </c>
      <c r="BX39" s="86">
        <f t="shared" ca="1" si="21"/>
        <v>0</v>
      </c>
    </row>
    <row r="40" spans="1:78" x14ac:dyDescent="0.25">
      <c r="A40" s="88"/>
      <c r="C40" s="43"/>
    </row>
    <row r="41" spans="1:78" x14ac:dyDescent="0.25">
      <c r="A41" s="88" t="s">
        <v>53</v>
      </c>
      <c r="E41" s="43">
        <f t="shared" ref="E41:AJ41" ca="1" si="22">E35+E37-E14</f>
        <v>373208.33333333331</v>
      </c>
      <c r="F41" s="43">
        <f t="shared" ca="1" si="22"/>
        <v>358791.66666666663</v>
      </c>
      <c r="G41" s="43">
        <f t="shared" ca="1" si="22"/>
        <v>341749.99999999994</v>
      </c>
      <c r="H41" s="43">
        <f t="shared" ca="1" si="22"/>
        <v>322083.33333333326</v>
      </c>
      <c r="I41" s="43">
        <f t="shared" ca="1" si="22"/>
        <v>299791.66666666657</v>
      </c>
      <c r="J41" s="43">
        <f t="shared" ca="1" si="22"/>
        <v>274874.99999999988</v>
      </c>
      <c r="K41" s="43">
        <f t="shared" ca="1" si="22"/>
        <v>247333.3333333332</v>
      </c>
      <c r="L41" s="43">
        <f t="shared" ca="1" si="22"/>
        <v>217166.66666666654</v>
      </c>
      <c r="M41" s="43">
        <f t="shared" ca="1" si="22"/>
        <v>184374.99999999988</v>
      </c>
      <c r="N41" s="43">
        <f t="shared" ca="1" si="22"/>
        <v>148958.33333333323</v>
      </c>
      <c r="O41" s="43">
        <f t="shared" ca="1" si="22"/>
        <v>110916.66666666657</v>
      </c>
      <c r="P41" s="43">
        <f t="shared" ca="1" si="22"/>
        <v>70249.999999999913</v>
      </c>
      <c r="Q41" s="43">
        <f t="shared" ca="1" si="22"/>
        <v>529583.33333333326</v>
      </c>
      <c r="R41" s="43">
        <f t="shared" ca="1" si="22"/>
        <v>488916.66666666663</v>
      </c>
      <c r="S41" s="43">
        <f t="shared" ca="1" si="22"/>
        <v>448250</v>
      </c>
      <c r="T41" s="43">
        <f t="shared" ca="1" si="22"/>
        <v>407583.33333333337</v>
      </c>
      <c r="U41" s="43">
        <f t="shared" ca="1" si="22"/>
        <v>366916.66666666669</v>
      </c>
      <c r="V41" s="43">
        <f t="shared" ca="1" si="22"/>
        <v>326250</v>
      </c>
      <c r="W41" s="43">
        <f t="shared" ca="1" si="22"/>
        <v>285583.33333333331</v>
      </c>
      <c r="X41" s="43">
        <f t="shared" ca="1" si="22"/>
        <v>244916.66666666663</v>
      </c>
      <c r="Y41" s="43">
        <f t="shared" ca="1" si="22"/>
        <v>204249.99999999994</v>
      </c>
      <c r="Z41" s="43">
        <f t="shared" ca="1" si="22"/>
        <v>163583.33333333326</v>
      </c>
      <c r="AA41" s="43">
        <f t="shared" ca="1" si="22"/>
        <v>122916.66666666657</v>
      </c>
      <c r="AB41" s="43">
        <f t="shared" ca="1" si="22"/>
        <v>82249.999999999884</v>
      </c>
      <c r="AC41" s="43">
        <f t="shared" ca="1" si="22"/>
        <v>636583.33333333291</v>
      </c>
      <c r="AD41" s="43">
        <f t="shared" ca="1" si="22"/>
        <v>595916.66666666616</v>
      </c>
      <c r="AE41" s="43">
        <f t="shared" ca="1" si="22"/>
        <v>555249.99999999942</v>
      </c>
      <c r="AF41" s="43">
        <f t="shared" ca="1" si="22"/>
        <v>514583.33333333273</v>
      </c>
      <c r="AG41" s="43">
        <f t="shared" ca="1" si="22"/>
        <v>473916.66666666605</v>
      </c>
      <c r="AH41" s="43">
        <f t="shared" ca="1" si="22"/>
        <v>433249.99999999936</v>
      </c>
      <c r="AI41" s="43">
        <f t="shared" ca="1" si="22"/>
        <v>392583.33333333267</v>
      </c>
      <c r="AJ41" s="43">
        <f t="shared" ca="1" si="22"/>
        <v>351916.66666666599</v>
      </c>
      <c r="AK41" s="43">
        <f t="shared" ref="AK41:BP41" ca="1" si="23">AK35+AK37-AK14</f>
        <v>311249.9999999993</v>
      </c>
      <c r="AL41" s="43">
        <f t="shared" ca="1" si="23"/>
        <v>270583.33333333262</v>
      </c>
      <c r="AM41" s="43">
        <f t="shared" ca="1" si="23"/>
        <v>229916.66666666596</v>
      </c>
      <c r="AN41" s="86">
        <f t="shared" ca="1" si="23"/>
        <v>189249.9999999993</v>
      </c>
      <c r="AO41" s="43">
        <f t="shared" ca="1" si="23"/>
        <v>716249.99999999872</v>
      </c>
      <c r="AP41" s="43">
        <f t="shared" ca="1" si="23"/>
        <v>675583.33333333209</v>
      </c>
      <c r="AQ41" s="43">
        <f t="shared" ca="1" si="23"/>
        <v>634916.66666666546</v>
      </c>
      <c r="AR41" s="43">
        <f t="shared" ca="1" si="23"/>
        <v>594249.99999999884</v>
      </c>
      <c r="AS41" s="43">
        <f t="shared" ca="1" si="23"/>
        <v>553583.33333333221</v>
      </c>
      <c r="AT41" s="43">
        <f t="shared" ca="1" si="23"/>
        <v>512916.66666666564</v>
      </c>
      <c r="AU41" s="43">
        <f t="shared" ca="1" si="23"/>
        <v>472249.99999999907</v>
      </c>
      <c r="AV41" s="43">
        <f t="shared" ca="1" si="23"/>
        <v>431583.3333333325</v>
      </c>
      <c r="AW41" s="43">
        <f t="shared" ca="1" si="23"/>
        <v>390916.66666666593</v>
      </c>
      <c r="AX41" s="43">
        <f t="shared" ca="1" si="23"/>
        <v>350249.99999999936</v>
      </c>
      <c r="AY41" s="43">
        <f t="shared" ca="1" si="23"/>
        <v>309583.33333333279</v>
      </c>
      <c r="AZ41" s="43">
        <f t="shared" ca="1" si="23"/>
        <v>268916.66666666622</v>
      </c>
      <c r="BA41" s="43">
        <f t="shared" ca="1" si="23"/>
        <v>235041.66666666628</v>
      </c>
      <c r="BB41" s="43">
        <f t="shared" ca="1" si="23"/>
        <v>203791.66666666634</v>
      </c>
      <c r="BC41" s="43">
        <f t="shared" ca="1" si="23"/>
        <v>175166.6666666664</v>
      </c>
      <c r="BD41" s="43">
        <f t="shared" ca="1" si="23"/>
        <v>149166.66666666645</v>
      </c>
      <c r="BE41" s="43">
        <f t="shared" ca="1" si="23"/>
        <v>125791.6666666665</v>
      </c>
      <c r="BF41" s="43">
        <f t="shared" ca="1" si="23"/>
        <v>105041.66666666654</v>
      </c>
      <c r="BG41" s="43">
        <f t="shared" ca="1" si="23"/>
        <v>86916.66666666657</v>
      </c>
      <c r="BH41" s="43">
        <f t="shared" ca="1" si="23"/>
        <v>71416.666666666599</v>
      </c>
      <c r="BI41" s="43">
        <f t="shared" ca="1" si="23"/>
        <v>58541.666666666613</v>
      </c>
      <c r="BJ41" s="86">
        <f t="shared" ca="1" si="23"/>
        <v>48291.666666666628</v>
      </c>
      <c r="BK41" s="43">
        <f t="shared" ca="1" si="23"/>
        <v>40666.666666666635</v>
      </c>
      <c r="BL41" s="43">
        <f t="shared" ca="1" si="23"/>
        <v>35666.666666666635</v>
      </c>
      <c r="BM41" s="43">
        <f t="shared" ca="1" si="23"/>
        <v>35666.666666666635</v>
      </c>
      <c r="BN41" s="43">
        <f t="shared" ca="1" si="23"/>
        <v>35666.666666666635</v>
      </c>
      <c r="BO41" s="43">
        <f t="shared" ca="1" si="23"/>
        <v>35666.666666666635</v>
      </c>
      <c r="BP41" s="43">
        <f t="shared" ca="1" si="23"/>
        <v>35666.666666666635</v>
      </c>
      <c r="BQ41" s="43">
        <f t="shared" ref="BQ41:BX41" ca="1" si="24">BQ35+BQ37-BQ14</f>
        <v>35666.666666666635</v>
      </c>
      <c r="BR41" s="43">
        <f t="shared" ca="1" si="24"/>
        <v>35666.666666666635</v>
      </c>
      <c r="BS41" s="43">
        <f t="shared" ca="1" si="24"/>
        <v>35666.666666666635</v>
      </c>
      <c r="BT41" s="43">
        <f t="shared" ca="1" si="24"/>
        <v>35666.666666666635</v>
      </c>
      <c r="BU41" s="43">
        <f t="shared" ca="1" si="24"/>
        <v>35666.666666666635</v>
      </c>
      <c r="BV41" s="43">
        <f t="shared" ca="1" si="24"/>
        <v>35666.666666666635</v>
      </c>
      <c r="BW41" s="43">
        <f t="shared" ca="1" si="24"/>
        <v>35666.666666666635</v>
      </c>
      <c r="BX41" s="43">
        <f t="shared" ca="1" si="24"/>
        <v>35666.666666666635</v>
      </c>
    </row>
    <row r="42" spans="1:78" x14ac:dyDescent="0.25">
      <c r="A42" s="88"/>
    </row>
    <row r="43" spans="1:78" x14ac:dyDescent="0.25">
      <c r="A43" s="88" t="s">
        <v>54</v>
      </c>
      <c r="E43" s="43">
        <f ca="1">SUM($E$37:E37)</f>
        <v>0</v>
      </c>
      <c r="F43" s="43">
        <f ca="1">SUM($E$37:F37)</f>
        <v>0</v>
      </c>
      <c r="G43" s="43">
        <f ca="1">SUM($E$37:G37)</f>
        <v>0</v>
      </c>
      <c r="H43" s="43">
        <f ca="1">SUM($E$37:H37)</f>
        <v>0</v>
      </c>
      <c r="I43" s="43">
        <f ca="1">SUM($E$37:I37)</f>
        <v>0</v>
      </c>
      <c r="J43" s="43">
        <f ca="1">SUM($E$37:J37)</f>
        <v>0</v>
      </c>
      <c r="K43" s="43">
        <f ca="1">SUM($E$37:K37)</f>
        <v>0</v>
      </c>
      <c r="L43" s="43">
        <f ca="1">SUM($E$37:L37)</f>
        <v>0</v>
      </c>
      <c r="M43" s="43">
        <f ca="1">SUM($E$37:M37)</f>
        <v>0</v>
      </c>
      <c r="N43" s="43">
        <f ca="1">SUM($E$37:N37)</f>
        <v>0</v>
      </c>
      <c r="O43" s="43">
        <f ca="1">SUM($E$37:O37)</f>
        <v>0</v>
      </c>
      <c r="P43" s="43">
        <f ca="1">SUM($E$37:P37)</f>
        <v>0</v>
      </c>
      <c r="Q43" s="43">
        <f ca="1">SUM($E$37:Q37)</f>
        <v>0</v>
      </c>
      <c r="R43" s="43">
        <f ca="1">SUM($E$37:R37)</f>
        <v>0</v>
      </c>
      <c r="S43" s="43">
        <f ca="1">SUM($E$37:S37)</f>
        <v>0</v>
      </c>
      <c r="T43" s="43">
        <f ca="1">SUM($E$37:T37)</f>
        <v>0</v>
      </c>
      <c r="U43" s="43">
        <f ca="1">SUM($E$37:U37)</f>
        <v>0</v>
      </c>
      <c r="V43" s="43">
        <f ca="1">SUM($E$37:V37)</f>
        <v>0</v>
      </c>
      <c r="W43" s="43">
        <f ca="1">SUM($E$37:W37)</f>
        <v>0</v>
      </c>
      <c r="X43" s="43">
        <f ca="1">SUM($E$37:X37)</f>
        <v>0</v>
      </c>
      <c r="Y43" s="43">
        <f ca="1">SUM($E$37:Y37)</f>
        <v>0</v>
      </c>
      <c r="Z43" s="43">
        <f ca="1">SUM($E$37:Z37)</f>
        <v>0</v>
      </c>
      <c r="AA43" s="43">
        <f ca="1">SUM($E$37:AA37)</f>
        <v>0</v>
      </c>
      <c r="AB43" s="43">
        <f ca="1">SUM($E$37:AB37)</f>
        <v>0</v>
      </c>
      <c r="AC43" s="43">
        <f ca="1">SUM($E$37:AC37)</f>
        <v>594999.99999999977</v>
      </c>
      <c r="AD43" s="43">
        <f ca="1">SUM($E$37:AD37)</f>
        <v>594999.99999999977</v>
      </c>
      <c r="AE43" s="43">
        <f ca="1">SUM($E$37:AE37)</f>
        <v>594999.99999999977</v>
      </c>
      <c r="AF43" s="43">
        <f ca="1">SUM($E$37:AF37)</f>
        <v>594999.99999999977</v>
      </c>
      <c r="AG43" s="43">
        <f ca="1">SUM($E$37:AG37)</f>
        <v>594999.99999999977</v>
      </c>
      <c r="AH43" s="43">
        <f ca="1">SUM($E$37:AH37)</f>
        <v>594999.99999999977</v>
      </c>
      <c r="AI43" s="43">
        <f ca="1">SUM($E$37:AI37)</f>
        <v>594999.99999999977</v>
      </c>
      <c r="AJ43" s="43">
        <f ca="1">SUM($E$37:AJ37)</f>
        <v>594999.99999999977</v>
      </c>
      <c r="AK43" s="43">
        <f ca="1">SUM($E$37:AK37)</f>
        <v>594999.99999999977</v>
      </c>
      <c r="AL43" s="43">
        <f ca="1">SUM($E$37:AL37)</f>
        <v>594999.99999999977</v>
      </c>
      <c r="AM43" s="43">
        <f ca="1">SUM($E$37:AM37)</f>
        <v>594999.99999999977</v>
      </c>
      <c r="AN43" s="43">
        <f ca="1">SUM($E$37:AN37)</f>
        <v>594999.99999999977</v>
      </c>
      <c r="AO43" s="43">
        <f ca="1">SUM($E$37:AO37)</f>
        <v>1162666.6666666658</v>
      </c>
      <c r="AP43" s="43">
        <f ca="1">SUM($E$37:AP37)</f>
        <v>1162666.6666666658</v>
      </c>
      <c r="AQ43" s="43">
        <f ca="1">SUM($E$37:AQ37)</f>
        <v>1162666.6666666658</v>
      </c>
      <c r="AR43" s="43">
        <f ca="1">SUM($E$37:AR37)</f>
        <v>1162666.6666666658</v>
      </c>
      <c r="AS43" s="43">
        <f ca="1">SUM($E$37:AS37)</f>
        <v>1162666.6666666658</v>
      </c>
      <c r="AT43" s="43">
        <f ca="1">SUM($E$37:AT37)</f>
        <v>1162666.6666666658</v>
      </c>
      <c r="AU43" s="43">
        <f ca="1">SUM($E$37:AU37)</f>
        <v>1162666.6666666658</v>
      </c>
      <c r="AV43" s="43">
        <f ca="1">SUM($E$37:AV37)</f>
        <v>1162666.6666666658</v>
      </c>
      <c r="AW43" s="43">
        <f ca="1">SUM($E$37:AW37)</f>
        <v>1162666.6666666658</v>
      </c>
      <c r="AX43" s="43">
        <f ca="1">SUM($E$37:AX37)</f>
        <v>1162666.6666666658</v>
      </c>
      <c r="AY43" s="43">
        <f ca="1">SUM($E$37:AY37)</f>
        <v>1162666.6666666658</v>
      </c>
      <c r="AZ43" s="43">
        <f ca="1">SUM($E$37:AZ37)</f>
        <v>1162666.6666666658</v>
      </c>
      <c r="BA43" s="43">
        <f ca="1">SUM($E$37:BA37)</f>
        <v>1162666.6666666658</v>
      </c>
      <c r="BB43" s="43">
        <f ca="1">SUM($E$37:BB37)</f>
        <v>1162666.6666666658</v>
      </c>
      <c r="BC43" s="43">
        <f ca="1">SUM($E$37:BC37)</f>
        <v>1162666.6666666658</v>
      </c>
      <c r="BD43" s="43">
        <f ca="1">SUM($E$37:BD37)</f>
        <v>1162666.6666666658</v>
      </c>
      <c r="BE43" s="43">
        <f ca="1">SUM($E$37:BE37)</f>
        <v>1162666.6666666658</v>
      </c>
      <c r="BF43" s="43">
        <f ca="1">SUM($E$37:BF37)</f>
        <v>1162666.6666666658</v>
      </c>
      <c r="BG43" s="43">
        <f ca="1">SUM($E$37:BG37)</f>
        <v>1162666.6666666658</v>
      </c>
      <c r="BH43" s="43">
        <f ca="1">SUM($E$37:BH37)</f>
        <v>1162666.6666666658</v>
      </c>
      <c r="BI43" s="43">
        <f ca="1">SUM($E$37:BI37)</f>
        <v>1162666.6666666658</v>
      </c>
      <c r="BJ43" s="43">
        <f ca="1">SUM($E$37:BJ37)</f>
        <v>1162666.6666666658</v>
      </c>
      <c r="BK43" s="43">
        <f ca="1">SUM($E$37:BK37)</f>
        <v>1162666.6666666658</v>
      </c>
      <c r="BL43" s="43">
        <f ca="1">SUM($E$37:BL37)</f>
        <v>1162666.6666666658</v>
      </c>
      <c r="BM43" s="43">
        <f ca="1">SUM($E$37:BM37)</f>
        <v>1162666.6666666658</v>
      </c>
      <c r="BN43" s="43">
        <f ca="1">SUM($E$37:BN37)</f>
        <v>1162666.6666666658</v>
      </c>
      <c r="BO43" s="43">
        <f ca="1">SUM($E$37:BO37)</f>
        <v>1162666.6666666658</v>
      </c>
      <c r="BP43" s="43">
        <f ca="1">SUM($E$37:BP37)</f>
        <v>1162666.6666666658</v>
      </c>
      <c r="BQ43" s="43">
        <f ca="1">SUM($E$37:BQ37)</f>
        <v>1162666.6666666658</v>
      </c>
      <c r="BR43" s="43">
        <f ca="1">SUM($E$37:BR37)</f>
        <v>1162666.6666666658</v>
      </c>
      <c r="BS43" s="43">
        <f ca="1">SUM($E$37:BS37)</f>
        <v>1162666.6666666658</v>
      </c>
      <c r="BT43" s="43">
        <f ca="1">SUM($E$37:BT37)</f>
        <v>1162666.6666666658</v>
      </c>
      <c r="BU43" s="43">
        <f ca="1">SUM($E$37:BU37)</f>
        <v>1162666.6666666658</v>
      </c>
      <c r="BV43" s="43">
        <f ca="1">SUM($E$37:BV37)</f>
        <v>1162666.6666666658</v>
      </c>
      <c r="BW43" s="43">
        <f ca="1">SUM($E$37:BW37)</f>
        <v>1162666.6666666658</v>
      </c>
      <c r="BX43" s="43">
        <f ca="1">SUM($E$37:BX37)</f>
        <v>1162666.6666666658</v>
      </c>
    </row>
    <row r="44" spans="1:78" x14ac:dyDescent="0.25">
      <c r="A44" s="88" t="s">
        <v>152</v>
      </c>
      <c r="E44" s="43">
        <f ca="1">SUM($E$38:E38)</f>
        <v>0</v>
      </c>
      <c r="F44" s="43">
        <f ca="1">SUM($E$38:F38)</f>
        <v>0</v>
      </c>
      <c r="G44" s="43">
        <f ca="1">SUM($E$38:G38)</f>
        <v>0</v>
      </c>
      <c r="H44" s="43">
        <f ca="1">SUM($E$38:H38)</f>
        <v>0</v>
      </c>
      <c r="I44" s="43">
        <f ca="1">SUM($E$38:I38)</f>
        <v>0</v>
      </c>
      <c r="J44" s="43">
        <f ca="1">SUM($E$38:J38)</f>
        <v>0</v>
      </c>
      <c r="K44" s="43">
        <f ca="1">SUM($E$38:K38)</f>
        <v>0</v>
      </c>
      <c r="L44" s="43">
        <f ca="1">SUM($E$38:L38)</f>
        <v>0</v>
      </c>
      <c r="M44" s="43">
        <f ca="1">SUM($E$38:M38)</f>
        <v>0</v>
      </c>
      <c r="N44" s="43">
        <f ca="1">SUM($E$38:N38)</f>
        <v>0</v>
      </c>
      <c r="O44" s="43">
        <f ca="1">SUM($E$38:O38)</f>
        <v>0</v>
      </c>
      <c r="P44" s="43">
        <f ca="1">SUM($E$38:P38)</f>
        <v>0</v>
      </c>
      <c r="Q44" s="43">
        <f ca="1">SUM($E$38:Q38)</f>
        <v>0</v>
      </c>
      <c r="R44" s="43">
        <f ca="1">SUM($E$38:R38)</f>
        <v>0</v>
      </c>
      <c r="S44" s="43">
        <f ca="1">SUM($E$38:S38)</f>
        <v>0</v>
      </c>
      <c r="T44" s="43">
        <f ca="1">SUM($E$38:T38)</f>
        <v>0</v>
      </c>
      <c r="U44" s="43">
        <f ca="1">SUM($E$38:U38)</f>
        <v>0</v>
      </c>
      <c r="V44" s="43">
        <f ca="1">SUM($E$38:V38)</f>
        <v>0</v>
      </c>
      <c r="W44" s="43">
        <f ca="1">SUM($E$38:W38)</f>
        <v>0</v>
      </c>
      <c r="X44" s="43">
        <f ca="1">SUM($E$38:X38)</f>
        <v>0</v>
      </c>
      <c r="Y44" s="43">
        <f ca="1">SUM($E$38:Y38)</f>
        <v>0</v>
      </c>
      <c r="Z44" s="43">
        <f ca="1">SUM($E$38:Z38)</f>
        <v>0</v>
      </c>
      <c r="AA44" s="43">
        <f ca="1">SUM($E$38:AA38)</f>
        <v>0</v>
      </c>
      <c r="AB44" s="43">
        <f ca="1">SUM($E$38:AB38)</f>
        <v>0</v>
      </c>
      <c r="AC44" s="43">
        <f ca="1">SUM($E$38:AC38)</f>
        <v>0</v>
      </c>
      <c r="AD44" s="43">
        <f ca="1">SUM($E$38:AD38)</f>
        <v>0</v>
      </c>
      <c r="AE44" s="43">
        <f ca="1">SUM($E$38:AE38)</f>
        <v>0</v>
      </c>
      <c r="AF44" s="43">
        <f ca="1">SUM($E$38:AF38)</f>
        <v>0</v>
      </c>
      <c r="AG44" s="43">
        <f ca="1">SUM($E$38:AG38)</f>
        <v>0</v>
      </c>
      <c r="AH44" s="43">
        <f ca="1">SUM($E$38:AH38)</f>
        <v>0</v>
      </c>
      <c r="AI44" s="43">
        <f ca="1">SUM($E$38:AI38)</f>
        <v>0</v>
      </c>
      <c r="AJ44" s="43">
        <f ca="1">SUM($E$38:AJ38)</f>
        <v>0</v>
      </c>
      <c r="AK44" s="43">
        <f ca="1">SUM($E$38:AK38)</f>
        <v>0</v>
      </c>
      <c r="AL44" s="43">
        <f ca="1">SUM($E$38:AL38)</f>
        <v>0</v>
      </c>
      <c r="AM44" s="43">
        <f ca="1">SUM($E$38:AM38)</f>
        <v>0</v>
      </c>
      <c r="AN44" s="43">
        <f ca="1">SUM($E$38:AN38)</f>
        <v>0</v>
      </c>
      <c r="AO44" s="43">
        <f ca="1">SUM($E$38:AO38)</f>
        <v>27333.333333334187</v>
      </c>
      <c r="AP44" s="43">
        <f ca="1">SUM($E$38:AP38)</f>
        <v>27333.333333334187</v>
      </c>
      <c r="AQ44" s="43">
        <f ca="1">SUM($E$38:AQ38)</f>
        <v>27333.333333334187</v>
      </c>
      <c r="AR44" s="43">
        <f ca="1">SUM($E$38:AR38)</f>
        <v>27333.333333334187</v>
      </c>
      <c r="AS44" s="43">
        <f ca="1">SUM($E$38:AS38)</f>
        <v>27333.333333334187</v>
      </c>
      <c r="AT44" s="43">
        <f ca="1">SUM($E$38:AT38)</f>
        <v>27333.333333334187</v>
      </c>
      <c r="AU44" s="43">
        <f ca="1">SUM($E$38:AU38)</f>
        <v>27333.333333334187</v>
      </c>
      <c r="AV44" s="43">
        <f ca="1">SUM($E$38:AV38)</f>
        <v>27333.333333334187</v>
      </c>
      <c r="AW44" s="43">
        <f ca="1">SUM($E$38:AW38)</f>
        <v>27333.333333334187</v>
      </c>
      <c r="AX44" s="43">
        <f ca="1">SUM($E$38:AX38)</f>
        <v>27333.333333334187</v>
      </c>
      <c r="AY44" s="43">
        <f ca="1">SUM($E$38:AY38)</f>
        <v>27333.333333334187</v>
      </c>
      <c r="AZ44" s="43">
        <f ca="1">SUM($E$38:AZ38)</f>
        <v>27333.333333334187</v>
      </c>
      <c r="BA44" s="43">
        <f ca="1">SUM($E$38:BA38)</f>
        <v>622333.33333333407</v>
      </c>
      <c r="BB44" s="43">
        <f ca="1">SUM($E$38:BB38)</f>
        <v>622333.33333333407</v>
      </c>
      <c r="BC44" s="43">
        <f ca="1">SUM($E$38:BC38)</f>
        <v>622333.33333333407</v>
      </c>
      <c r="BD44" s="43">
        <f ca="1">SUM($E$38:BD38)</f>
        <v>622333.33333333407</v>
      </c>
      <c r="BE44" s="43">
        <f ca="1">SUM($E$38:BE38)</f>
        <v>622333.33333333407</v>
      </c>
      <c r="BF44" s="43">
        <f ca="1">SUM($E$38:BF38)</f>
        <v>622333.33333333407</v>
      </c>
      <c r="BG44" s="43">
        <f ca="1">SUM($E$38:BG38)</f>
        <v>622333.33333333407</v>
      </c>
      <c r="BH44" s="43">
        <f ca="1">SUM($E$38:BH38)</f>
        <v>622333.33333333407</v>
      </c>
      <c r="BI44" s="43">
        <f ca="1">SUM($E$38:BI38)</f>
        <v>622333.33333333407</v>
      </c>
      <c r="BJ44" s="43">
        <f ca="1">SUM($E$38:BJ38)</f>
        <v>622333.33333333407</v>
      </c>
      <c r="BK44" s="43">
        <f ca="1">SUM($E$38:BK38)</f>
        <v>622333.33333333407</v>
      </c>
      <c r="BL44" s="43">
        <f ca="1">SUM($E$38:BL38)</f>
        <v>622333.33333333407</v>
      </c>
      <c r="BM44" s="43">
        <f ca="1">SUM($E$38:BM38)</f>
        <v>1217333.333333333</v>
      </c>
      <c r="BN44" s="43">
        <f ca="1">SUM($E$38:BN38)</f>
        <v>1217333.333333333</v>
      </c>
      <c r="BO44" s="43">
        <f ca="1">SUM($E$38:BO38)</f>
        <v>1217333.333333333</v>
      </c>
      <c r="BP44" s="43">
        <f ca="1">SUM($E$38:BP38)</f>
        <v>1217333.333333333</v>
      </c>
      <c r="BQ44" s="43">
        <f ca="1">SUM($E$38:BQ38)</f>
        <v>1217333.333333333</v>
      </c>
      <c r="BR44" s="43">
        <f ca="1">SUM($E$38:BR38)</f>
        <v>1217333.333333333</v>
      </c>
      <c r="BS44" s="43">
        <f ca="1">SUM($E$38:BS38)</f>
        <v>1217333.333333333</v>
      </c>
      <c r="BT44" s="43">
        <f ca="1">SUM($E$38:BT38)</f>
        <v>1217333.333333333</v>
      </c>
      <c r="BU44" s="43">
        <f ca="1">SUM($E$38:BU38)</f>
        <v>1217333.333333333</v>
      </c>
      <c r="BV44" s="43">
        <f ca="1">SUM($E$38:BV38)</f>
        <v>1217333.333333333</v>
      </c>
      <c r="BW44" s="43">
        <f ca="1">SUM($E$38:BW38)</f>
        <v>1217333.333333333</v>
      </c>
      <c r="BX44" s="43">
        <f ca="1">SUM($E$38:BX38)</f>
        <v>1217333.333333333</v>
      </c>
      <c r="BZ44" s="117"/>
    </row>
    <row r="45" spans="1:78" x14ac:dyDescent="0.25">
      <c r="A45" s="88" t="s">
        <v>55</v>
      </c>
      <c r="E45" s="43">
        <f ca="1">SUM($E$39:E39)</f>
        <v>0</v>
      </c>
      <c r="F45" s="43">
        <f ca="1">SUM($E$39:F39)</f>
        <v>0</v>
      </c>
      <c r="G45" s="43">
        <f ca="1">SUM($E$39:G39)</f>
        <v>0</v>
      </c>
      <c r="H45" s="43">
        <f ca="1">SUM($E$39:H39)</f>
        <v>0</v>
      </c>
      <c r="I45" s="43">
        <f ca="1">SUM($E$39:I39)</f>
        <v>0</v>
      </c>
      <c r="J45" s="43">
        <f ca="1">SUM($E$39:J39)</f>
        <v>0</v>
      </c>
      <c r="K45" s="43">
        <f ca="1">SUM($E$39:K39)</f>
        <v>0</v>
      </c>
      <c r="L45" s="43">
        <f ca="1">SUM($E$39:L39)</f>
        <v>0</v>
      </c>
      <c r="M45" s="43">
        <f ca="1">SUM($E$39:M39)</f>
        <v>0</v>
      </c>
      <c r="N45" s="43">
        <f ca="1">SUM($E$39:N39)</f>
        <v>0</v>
      </c>
      <c r="O45" s="43">
        <f ca="1">SUM($E$39:O39)</f>
        <v>0</v>
      </c>
      <c r="P45" s="43">
        <f ca="1">SUM($E$39:P39)</f>
        <v>0</v>
      </c>
      <c r="Q45" s="43">
        <f ca="1">SUM($E$39:Q39)</f>
        <v>0</v>
      </c>
      <c r="R45" s="43">
        <f ca="1">SUM($E$39:R39)</f>
        <v>0</v>
      </c>
      <c r="S45" s="43">
        <f ca="1">SUM($E$39:S39)</f>
        <v>0</v>
      </c>
      <c r="T45" s="43">
        <f ca="1">SUM($E$39:T39)</f>
        <v>0</v>
      </c>
      <c r="U45" s="43">
        <f ca="1">SUM($E$39:U39)</f>
        <v>0</v>
      </c>
      <c r="V45" s="43">
        <f ca="1">SUM($E$39:V39)</f>
        <v>0</v>
      </c>
      <c r="W45" s="43">
        <f ca="1">SUM($E$39:W39)</f>
        <v>0</v>
      </c>
      <c r="X45" s="43">
        <f ca="1">SUM($E$39:X39)</f>
        <v>0</v>
      </c>
      <c r="Y45" s="43">
        <f ca="1">SUM($E$39:Y39)</f>
        <v>0</v>
      </c>
      <c r="Z45" s="43">
        <f ca="1">SUM($E$39:Z39)</f>
        <v>0</v>
      </c>
      <c r="AA45" s="43">
        <f ca="1">SUM($E$39:AA39)</f>
        <v>0</v>
      </c>
      <c r="AB45" s="43">
        <f ca="1">SUM($E$39:AB39)</f>
        <v>0</v>
      </c>
      <c r="AC45" s="43">
        <f ca="1">SUM($E$39:AC39)</f>
        <v>0</v>
      </c>
      <c r="AD45" s="43">
        <f ca="1">SUM($E$39:AD39)</f>
        <v>0</v>
      </c>
      <c r="AE45" s="43">
        <f ca="1">SUM($E$39:AE39)</f>
        <v>0</v>
      </c>
      <c r="AF45" s="43">
        <f ca="1">SUM($E$39:AF39)</f>
        <v>0</v>
      </c>
      <c r="AG45" s="43">
        <f ca="1">SUM($E$39:AG39)</f>
        <v>0</v>
      </c>
      <c r="AH45" s="43">
        <f ca="1">SUM($E$39:AH39)</f>
        <v>0</v>
      </c>
      <c r="AI45" s="43">
        <f ca="1">SUM($E$39:AI39)</f>
        <v>0</v>
      </c>
      <c r="AJ45" s="43">
        <f ca="1">SUM($E$39:AJ39)</f>
        <v>0</v>
      </c>
      <c r="AK45" s="43">
        <f ca="1">SUM($E$39:AK39)</f>
        <v>0</v>
      </c>
      <c r="AL45" s="43">
        <f ca="1">SUM($E$39:AL39)</f>
        <v>0</v>
      </c>
      <c r="AM45" s="43">
        <f ca="1">SUM($E$39:AM39)</f>
        <v>0</v>
      </c>
      <c r="AN45" s="43">
        <f ca="1">SUM($E$39:AN39)</f>
        <v>0</v>
      </c>
      <c r="AO45" s="43">
        <f ca="1">SUM($E$39:AO39)</f>
        <v>0</v>
      </c>
      <c r="AP45" s="43">
        <f ca="1">SUM($E$39:AP39)</f>
        <v>0</v>
      </c>
      <c r="AQ45" s="43">
        <f ca="1">SUM($E$39:AQ39)</f>
        <v>0</v>
      </c>
      <c r="AR45" s="43">
        <f ca="1">SUM($E$39:AR39)</f>
        <v>0</v>
      </c>
      <c r="AS45" s="43">
        <f ca="1">SUM($E$39:AS39)</f>
        <v>0</v>
      </c>
      <c r="AT45" s="43">
        <f ca="1">SUM($E$39:AT39)</f>
        <v>0</v>
      </c>
      <c r="AU45" s="43">
        <f ca="1">SUM($E$39:AU39)</f>
        <v>0</v>
      </c>
      <c r="AV45" s="43">
        <f ca="1">SUM($E$39:AV39)</f>
        <v>0</v>
      </c>
      <c r="AW45" s="43">
        <f ca="1">SUM($E$39:AW39)</f>
        <v>0</v>
      </c>
      <c r="AX45" s="43">
        <f ca="1">SUM($E$39:AX39)</f>
        <v>0</v>
      </c>
      <c r="AY45" s="43">
        <f ca="1">SUM($E$39:AY39)</f>
        <v>0</v>
      </c>
      <c r="AZ45" s="43">
        <f ca="1">SUM($E$39:AZ39)</f>
        <v>0</v>
      </c>
      <c r="BA45" s="43">
        <f ca="1">SUM($E$39:BA39)</f>
        <v>0</v>
      </c>
      <c r="BB45" s="43">
        <f ca="1">SUM($E$39:BB39)</f>
        <v>0</v>
      </c>
      <c r="BC45" s="43">
        <f ca="1">SUM($E$39:BC39)</f>
        <v>0</v>
      </c>
      <c r="BD45" s="43">
        <f ca="1">SUM($E$39:BD39)</f>
        <v>0</v>
      </c>
      <c r="BE45" s="43">
        <f ca="1">SUM($E$39:BE39)</f>
        <v>0</v>
      </c>
      <c r="BF45" s="43">
        <f ca="1">SUM($E$39:BF39)</f>
        <v>0</v>
      </c>
      <c r="BG45" s="43">
        <f ca="1">SUM($E$39:BG39)</f>
        <v>0</v>
      </c>
      <c r="BH45" s="43">
        <f ca="1">SUM($E$39:BH39)</f>
        <v>0</v>
      </c>
      <c r="BI45" s="43">
        <f ca="1">SUM($E$39:BI39)</f>
        <v>0</v>
      </c>
      <c r="BJ45" s="43">
        <f ca="1">SUM($E$39:BJ39)</f>
        <v>0</v>
      </c>
      <c r="BK45" s="43">
        <f ca="1">SUM($E$39:BK39)</f>
        <v>0</v>
      </c>
      <c r="BL45" s="43">
        <f ca="1">SUM($E$39:BL39)</f>
        <v>0</v>
      </c>
      <c r="BM45" s="43">
        <f ca="1">SUM($E$39:BM39)</f>
        <v>0</v>
      </c>
      <c r="BN45" s="43">
        <f ca="1">SUM($E$39:BN39)</f>
        <v>0</v>
      </c>
      <c r="BO45" s="43">
        <f ca="1">SUM($E$39:BO39)</f>
        <v>0</v>
      </c>
      <c r="BP45" s="43">
        <f ca="1">SUM($E$39:BP39)</f>
        <v>0</v>
      </c>
      <c r="BQ45" s="43">
        <f ca="1">SUM($E$39:BQ39)</f>
        <v>0</v>
      </c>
      <c r="BR45" s="43">
        <f ca="1">SUM($E$39:BR39)</f>
        <v>0</v>
      </c>
      <c r="BS45" s="43">
        <f ca="1">SUM($E$39:BS39)</f>
        <v>0</v>
      </c>
      <c r="BT45" s="43">
        <f ca="1">SUM($E$39:BT39)</f>
        <v>0</v>
      </c>
      <c r="BU45" s="43">
        <f ca="1">SUM($E$39:BU39)</f>
        <v>0</v>
      </c>
      <c r="BV45" s="43">
        <f ca="1">SUM($E$39:BV39)</f>
        <v>0</v>
      </c>
      <c r="BW45" s="43">
        <f ca="1">SUM($E$39:BW39)</f>
        <v>0</v>
      </c>
      <c r="BX45" s="43">
        <f ca="1">SUM($E$39:BX39)</f>
        <v>0</v>
      </c>
    </row>
    <row r="46" spans="1:78" x14ac:dyDescent="0.25">
      <c r="A46" s="88"/>
    </row>
    <row r="47" spans="1:78" x14ac:dyDescent="0.25">
      <c r="A47" s="88" t="s">
        <v>147</v>
      </c>
      <c r="E47" s="43">
        <f>E32*(1+Input!$B$53)</f>
        <v>675000</v>
      </c>
      <c r="F47" s="43">
        <f>F32*(1+Input!$B$53)</f>
        <v>675000</v>
      </c>
      <c r="G47" s="43">
        <f>G32*(1+Input!$B$53)</f>
        <v>675000</v>
      </c>
      <c r="H47" s="43">
        <f>H32*(1+Input!$B$53)</f>
        <v>675000</v>
      </c>
      <c r="I47" s="43">
        <f>I32*(1+Input!$B$53)</f>
        <v>675000</v>
      </c>
      <c r="J47" s="43">
        <f>J32*(1+Input!$B$53)</f>
        <v>675000</v>
      </c>
      <c r="K47" s="43">
        <f>K32*(1+Input!$B$53)</f>
        <v>675000</v>
      </c>
      <c r="L47" s="43">
        <f>L32*(1+Input!$B$53)</f>
        <v>675000</v>
      </c>
      <c r="M47" s="43">
        <f>M32*(1+Input!$B$53)</f>
        <v>675000</v>
      </c>
      <c r="N47" s="43">
        <f>N32*(1+Input!$B$53)</f>
        <v>675000</v>
      </c>
      <c r="O47" s="43">
        <f>O32*(1+Input!$B$53)</f>
        <v>675000</v>
      </c>
      <c r="P47" s="43">
        <f>P32*(1+Input!$B$53)</f>
        <v>675000</v>
      </c>
      <c r="Q47" s="43">
        <f>Q32*(1+Input!$B$53)</f>
        <v>1350000</v>
      </c>
      <c r="R47" s="43">
        <f>R32*(1+Input!$B$53)</f>
        <v>1350000</v>
      </c>
      <c r="S47" s="43">
        <f>S32*(1+Input!$B$53)</f>
        <v>1350000</v>
      </c>
      <c r="T47" s="43">
        <f>T32*(1+Input!$B$53)</f>
        <v>1350000</v>
      </c>
      <c r="U47" s="43">
        <f>U32*(1+Input!$B$53)</f>
        <v>1350000</v>
      </c>
      <c r="V47" s="43">
        <f>V32*(1+Input!$B$53)</f>
        <v>1350000</v>
      </c>
      <c r="W47" s="43">
        <f>W32*(1+Input!$B$53)</f>
        <v>1350000</v>
      </c>
      <c r="X47" s="43">
        <f>X32*(1+Input!$B$53)</f>
        <v>1350000</v>
      </c>
      <c r="Y47" s="43">
        <f>Y32*(1+Input!$B$53)</f>
        <v>1350000</v>
      </c>
      <c r="Z47" s="43">
        <f>Z32*(1+Input!$B$53)</f>
        <v>1350000</v>
      </c>
      <c r="AA47" s="43">
        <f>AA32*(1+Input!$B$53)</f>
        <v>1350000</v>
      </c>
      <c r="AB47" s="43">
        <f>AB32*(1+Input!$B$53)</f>
        <v>1350000</v>
      </c>
      <c r="AC47" s="43">
        <f>AC32*(1+Input!$B$53)</f>
        <v>1350000</v>
      </c>
      <c r="AD47" s="43">
        <f>AD32*(1+Input!$B$53)</f>
        <v>1350000</v>
      </c>
      <c r="AE47" s="43">
        <f>AE32*(1+Input!$B$53)</f>
        <v>1350000</v>
      </c>
      <c r="AF47" s="43">
        <f>AF32*(1+Input!$B$53)</f>
        <v>1350000</v>
      </c>
      <c r="AG47" s="43">
        <f>AG32*(1+Input!$B$53)</f>
        <v>1350000</v>
      </c>
      <c r="AH47" s="43">
        <f>AH32*(1+Input!$B$53)</f>
        <v>1350000</v>
      </c>
      <c r="AI47" s="43">
        <f>AI32*(1+Input!$B$53)</f>
        <v>1350000</v>
      </c>
      <c r="AJ47" s="43">
        <f>AJ32*(1+Input!$B$53)</f>
        <v>1350000</v>
      </c>
      <c r="AK47" s="43">
        <f>AK32*(1+Input!$B$53)</f>
        <v>1350000</v>
      </c>
      <c r="AL47" s="43">
        <f>AL32*(1+Input!$B$53)</f>
        <v>1350000</v>
      </c>
      <c r="AM47" s="43">
        <f>AM32*(1+Input!$B$53)</f>
        <v>1350000</v>
      </c>
      <c r="AN47" s="43">
        <f>AN32*(1+Input!$B$53)</f>
        <v>1350000</v>
      </c>
      <c r="AO47" s="43">
        <f>AO32*(1+Input!$B$53)</f>
        <v>1350000</v>
      </c>
      <c r="AP47" s="43">
        <f>AP32*(1+Input!$B$53)</f>
        <v>1350000</v>
      </c>
      <c r="AQ47" s="43">
        <f>AQ32*(1+Input!$B$53)</f>
        <v>1350000</v>
      </c>
      <c r="AR47" s="43">
        <f>AR32*(1+Input!$B$53)</f>
        <v>1350000</v>
      </c>
      <c r="AS47" s="43">
        <f>AS32*(1+Input!$B$53)</f>
        <v>1350000</v>
      </c>
      <c r="AT47" s="43">
        <f>AT32*(1+Input!$B$53)</f>
        <v>1350000</v>
      </c>
      <c r="AU47" s="43">
        <f>AU32*(1+Input!$B$53)</f>
        <v>1350000</v>
      </c>
      <c r="AV47" s="43">
        <f>AV32*(1+Input!$B$53)</f>
        <v>1350000</v>
      </c>
      <c r="AW47" s="43">
        <f>AW32*(1+Input!$B$53)</f>
        <v>1350000</v>
      </c>
      <c r="AX47" s="43">
        <f>AX32*(1+Input!$B$53)</f>
        <v>1350000</v>
      </c>
      <c r="AY47" s="43">
        <f>AY32*(1+Input!$B$53)</f>
        <v>1350000</v>
      </c>
      <c r="AZ47" s="43">
        <f>AZ32*(1+Input!$B$53)</f>
        <v>1350000</v>
      </c>
      <c r="BA47" s="43">
        <f>BA32*(1+Input!$B$53)</f>
        <v>1350000</v>
      </c>
      <c r="BB47" s="43">
        <f>BB32*(1+Input!$B$53)</f>
        <v>1350000</v>
      </c>
      <c r="BC47" s="43">
        <f>BC32*(1+Input!$B$53)</f>
        <v>1350000</v>
      </c>
      <c r="BD47" s="43">
        <f>BD32*(1+Input!$B$53)</f>
        <v>1350000</v>
      </c>
      <c r="BE47" s="43">
        <f>BE32*(1+Input!$B$53)</f>
        <v>1350000</v>
      </c>
      <c r="BF47" s="43">
        <f>BF32*(1+Input!$B$53)</f>
        <v>1350000</v>
      </c>
      <c r="BG47" s="43">
        <f>BG32*(1+Input!$B$53)</f>
        <v>1350000</v>
      </c>
      <c r="BH47" s="43">
        <f>BH32*(1+Input!$B$53)</f>
        <v>1350000</v>
      </c>
      <c r="BI47" s="43">
        <f>BI32*(1+Input!$B$53)</f>
        <v>1350000</v>
      </c>
      <c r="BJ47" s="43">
        <f>BJ32*(1+Input!$B$53)</f>
        <v>1350000</v>
      </c>
      <c r="BK47" s="43">
        <f>BK32*(1+Input!$B$53)</f>
        <v>1350000</v>
      </c>
      <c r="BL47" s="43">
        <f>BL32*(1+Input!$B$53)</f>
        <v>1350000</v>
      </c>
      <c r="BM47" s="43">
        <f>BM32*(1+Input!$B$53)</f>
        <v>1350000</v>
      </c>
      <c r="BN47" s="43">
        <f>BN32*(1+Input!$B$53)</f>
        <v>1350000</v>
      </c>
      <c r="BO47" s="43">
        <f>BO32*(1+Input!$B$53)</f>
        <v>1350000</v>
      </c>
      <c r="BP47" s="43">
        <f>BP32*(1+Input!$B$53)</f>
        <v>1350000</v>
      </c>
      <c r="BQ47" s="43">
        <f>BQ32*(1+Input!$B$53)</f>
        <v>1350000</v>
      </c>
      <c r="BR47" s="43">
        <f>BR32*(1+Input!$B$53)</f>
        <v>1350000</v>
      </c>
      <c r="BS47" s="43">
        <f>BS32*(1+Input!$B$53)</f>
        <v>1350000</v>
      </c>
      <c r="BT47" s="43">
        <f>BT32*(1+Input!$B$53)</f>
        <v>1350000</v>
      </c>
      <c r="BU47" s="43">
        <f>BU32*(1+Input!$B$53)</f>
        <v>1350000</v>
      </c>
      <c r="BV47" s="43">
        <f>BV32*(1+Input!$B$53)</f>
        <v>1350000</v>
      </c>
      <c r="BW47" s="43">
        <f>BW32*(1+Input!$B$53)</f>
        <v>1350000</v>
      </c>
      <c r="BX47" s="43">
        <f>BX32*(1+Input!$B$53)</f>
        <v>1350000</v>
      </c>
    </row>
    <row r="48" spans="1:78" x14ac:dyDescent="0.25">
      <c r="A48" s="88" t="s">
        <v>148</v>
      </c>
      <c r="E48" s="43">
        <f>E32*(Input!$B$54)</f>
        <v>0</v>
      </c>
      <c r="F48" s="43">
        <f>F32*(Input!$B$54)</f>
        <v>0</v>
      </c>
      <c r="G48" s="43">
        <f>G32*(Input!$B$54)</f>
        <v>0</v>
      </c>
      <c r="H48" s="43">
        <f>H32*(Input!$B$54)</f>
        <v>0</v>
      </c>
      <c r="I48" s="43">
        <f>I32*(Input!$B$54)</f>
        <v>0</v>
      </c>
      <c r="J48" s="43">
        <f>J32*(Input!$B$54)</f>
        <v>0</v>
      </c>
      <c r="K48" s="43">
        <f>K32*(Input!$B$54)</f>
        <v>0</v>
      </c>
      <c r="L48" s="43">
        <f>L32*(Input!$B$54)</f>
        <v>0</v>
      </c>
      <c r="M48" s="43">
        <f>M32*(Input!$B$54)</f>
        <v>0</v>
      </c>
      <c r="N48" s="43">
        <f>N32*(Input!$B$54)</f>
        <v>0</v>
      </c>
      <c r="O48" s="43">
        <f>O32*(Input!$B$54)</f>
        <v>0</v>
      </c>
      <c r="P48" s="43">
        <f>P32*(Input!$B$54)</f>
        <v>0</v>
      </c>
      <c r="Q48" s="43">
        <f>Q32*(Input!$B$54)</f>
        <v>0</v>
      </c>
      <c r="R48" s="43">
        <f>R32*(Input!$B$54)</f>
        <v>0</v>
      </c>
      <c r="S48" s="43">
        <f>S32*(Input!$B$54)</f>
        <v>0</v>
      </c>
      <c r="T48" s="43">
        <f>T32*(Input!$B$54)</f>
        <v>0</v>
      </c>
      <c r="U48" s="43">
        <f>U32*(Input!$B$54)</f>
        <v>0</v>
      </c>
      <c r="V48" s="43">
        <f>V32*(Input!$B$54)</f>
        <v>0</v>
      </c>
      <c r="W48" s="43">
        <f>W32*(Input!$B$54)</f>
        <v>0</v>
      </c>
      <c r="X48" s="43">
        <f>X32*(Input!$B$54)</f>
        <v>0</v>
      </c>
      <c r="Y48" s="43">
        <f>Y32*(Input!$B$54)</f>
        <v>0</v>
      </c>
      <c r="Z48" s="43">
        <f>Z32*(Input!$B$54)</f>
        <v>0</v>
      </c>
      <c r="AA48" s="43">
        <f>AA32*(Input!$B$54)</f>
        <v>0</v>
      </c>
      <c r="AB48" s="43">
        <f>AB32*(Input!$B$54)</f>
        <v>0</v>
      </c>
      <c r="AC48" s="43">
        <f>AC32*(Input!$B$54)</f>
        <v>0</v>
      </c>
      <c r="AD48" s="43">
        <f>AD32*(Input!$B$54)</f>
        <v>0</v>
      </c>
      <c r="AE48" s="43">
        <f>AE32*(Input!$B$54)</f>
        <v>0</v>
      </c>
      <c r="AF48" s="43">
        <f>AF32*(Input!$B$54)</f>
        <v>0</v>
      </c>
      <c r="AG48" s="43">
        <f>AG32*(Input!$B$54)</f>
        <v>0</v>
      </c>
      <c r="AH48" s="43">
        <f>AH32*(Input!$B$54)</f>
        <v>0</v>
      </c>
      <c r="AI48" s="43">
        <f>AI32*(Input!$B$54)</f>
        <v>0</v>
      </c>
      <c r="AJ48" s="43">
        <f>AJ32*(Input!$B$54)</f>
        <v>0</v>
      </c>
      <c r="AK48" s="43">
        <f>AK32*(Input!$B$54)</f>
        <v>0</v>
      </c>
      <c r="AL48" s="43">
        <f>AL32*(Input!$B$54)</f>
        <v>0</v>
      </c>
      <c r="AM48" s="43">
        <f>AM32*(Input!$B$54)</f>
        <v>0</v>
      </c>
      <c r="AN48" s="43">
        <f>AN32*(Input!$B$54)</f>
        <v>0</v>
      </c>
      <c r="AO48" s="43">
        <f>AO32*(Input!$B$54)</f>
        <v>0</v>
      </c>
      <c r="AP48" s="43">
        <f>AP32*(Input!$B$54)</f>
        <v>0</v>
      </c>
      <c r="AQ48" s="43">
        <f>AQ32*(Input!$B$54)</f>
        <v>0</v>
      </c>
      <c r="AR48" s="43">
        <f>AR32*(Input!$B$54)</f>
        <v>0</v>
      </c>
      <c r="AS48" s="43">
        <f>AS32*(Input!$B$54)</f>
        <v>0</v>
      </c>
      <c r="AT48" s="43">
        <f>AT32*(Input!$B$54)</f>
        <v>0</v>
      </c>
      <c r="AU48" s="43">
        <f>AU32*(Input!$B$54)</f>
        <v>0</v>
      </c>
      <c r="AV48" s="43">
        <f>AV32*(Input!$B$54)</f>
        <v>0</v>
      </c>
      <c r="AW48" s="43">
        <f>AW32*(Input!$B$54)</f>
        <v>0</v>
      </c>
      <c r="AX48" s="43">
        <f>AX32*(Input!$B$54)</f>
        <v>0</v>
      </c>
      <c r="AY48" s="43">
        <f>AY32*(Input!$B$54)</f>
        <v>0</v>
      </c>
      <c r="AZ48" s="43">
        <f>AZ32*(Input!$B$54)</f>
        <v>0</v>
      </c>
      <c r="BA48" s="43">
        <f>BA32*(Input!$B$54)</f>
        <v>0</v>
      </c>
      <c r="BB48" s="43">
        <f>BB32*(Input!$B$54)</f>
        <v>0</v>
      </c>
      <c r="BC48" s="43">
        <f>BC32*(Input!$B$54)</f>
        <v>0</v>
      </c>
      <c r="BD48" s="43">
        <f>BD32*(Input!$B$54)</f>
        <v>0</v>
      </c>
      <c r="BE48" s="43">
        <f>BE32*(Input!$B$54)</f>
        <v>0</v>
      </c>
      <c r="BF48" s="43">
        <f>BF32*(Input!$B$54)</f>
        <v>0</v>
      </c>
      <c r="BG48" s="43">
        <f>BG32*(Input!$B$54)</f>
        <v>0</v>
      </c>
      <c r="BH48" s="43">
        <f>BH32*(Input!$B$54)</f>
        <v>0</v>
      </c>
      <c r="BI48" s="43">
        <f>BI32*(Input!$B$54)</f>
        <v>0</v>
      </c>
      <c r="BJ48" s="43">
        <f>BJ32*(Input!$B$54)</f>
        <v>0</v>
      </c>
      <c r="BK48" s="43">
        <f>BK32*(Input!$B$54)</f>
        <v>0</v>
      </c>
      <c r="BL48" s="43">
        <f>BL32*(Input!$B$54)</f>
        <v>0</v>
      </c>
      <c r="BM48" s="43">
        <f>BM32*(Input!$B$54)</f>
        <v>0</v>
      </c>
      <c r="BN48" s="43">
        <f>BN32*(Input!$B$54)</f>
        <v>0</v>
      </c>
      <c r="BO48" s="43">
        <f>BO32*(Input!$B$54)</f>
        <v>0</v>
      </c>
      <c r="BP48" s="43">
        <f>BP32*(Input!$B$54)</f>
        <v>0</v>
      </c>
      <c r="BQ48" s="43">
        <f>BQ32*(Input!$B$54)</f>
        <v>0</v>
      </c>
      <c r="BR48" s="43">
        <f>BR32*(Input!$B$54)</f>
        <v>0</v>
      </c>
      <c r="BS48" s="43">
        <f>BS32*(Input!$B$54)</f>
        <v>0</v>
      </c>
      <c r="BT48" s="43">
        <f>BT32*(Input!$B$54)</f>
        <v>0</v>
      </c>
      <c r="BU48" s="43">
        <f>BU32*(Input!$B$54)</f>
        <v>0</v>
      </c>
      <c r="BV48" s="43">
        <f>BV32*(Input!$B$54)</f>
        <v>0</v>
      </c>
      <c r="BW48" s="43">
        <f>BW32*(Input!$B$54)</f>
        <v>0</v>
      </c>
      <c r="BX48" s="43">
        <f>BX32*(Input!$B$54)</f>
        <v>0</v>
      </c>
    </row>
    <row r="49" spans="1:76" x14ac:dyDescent="0.25">
      <c r="A49" s="88" t="s">
        <v>149</v>
      </c>
      <c r="E49" s="43">
        <f>E47+E48</f>
        <v>675000</v>
      </c>
      <c r="F49" s="43">
        <f t="shared" ref="F49:BQ49" si="25">F47+F48</f>
        <v>675000</v>
      </c>
      <c r="G49" s="43">
        <f t="shared" si="25"/>
        <v>675000</v>
      </c>
      <c r="H49" s="43">
        <f t="shared" si="25"/>
        <v>675000</v>
      </c>
      <c r="I49" s="43">
        <f t="shared" si="25"/>
        <v>675000</v>
      </c>
      <c r="J49" s="43">
        <f t="shared" si="25"/>
        <v>675000</v>
      </c>
      <c r="K49" s="43">
        <f t="shared" si="25"/>
        <v>675000</v>
      </c>
      <c r="L49" s="43">
        <f t="shared" si="25"/>
        <v>675000</v>
      </c>
      <c r="M49" s="43">
        <f t="shared" si="25"/>
        <v>675000</v>
      </c>
      <c r="N49" s="43">
        <f t="shared" si="25"/>
        <v>675000</v>
      </c>
      <c r="O49" s="43">
        <f t="shared" si="25"/>
        <v>675000</v>
      </c>
      <c r="P49" s="43">
        <f t="shared" si="25"/>
        <v>675000</v>
      </c>
      <c r="Q49" s="43">
        <f t="shared" si="25"/>
        <v>1350000</v>
      </c>
      <c r="R49" s="43">
        <f t="shared" si="25"/>
        <v>1350000</v>
      </c>
      <c r="S49" s="43">
        <f t="shared" si="25"/>
        <v>1350000</v>
      </c>
      <c r="T49" s="43">
        <f t="shared" si="25"/>
        <v>1350000</v>
      </c>
      <c r="U49" s="43">
        <f t="shared" si="25"/>
        <v>1350000</v>
      </c>
      <c r="V49" s="43">
        <f t="shared" si="25"/>
        <v>1350000</v>
      </c>
      <c r="W49" s="43">
        <f t="shared" si="25"/>
        <v>1350000</v>
      </c>
      <c r="X49" s="43">
        <f t="shared" si="25"/>
        <v>1350000</v>
      </c>
      <c r="Y49" s="43">
        <f t="shared" si="25"/>
        <v>1350000</v>
      </c>
      <c r="Z49" s="43">
        <f t="shared" si="25"/>
        <v>1350000</v>
      </c>
      <c r="AA49" s="43">
        <f t="shared" si="25"/>
        <v>1350000</v>
      </c>
      <c r="AB49" s="43">
        <f t="shared" si="25"/>
        <v>1350000</v>
      </c>
      <c r="AC49" s="43">
        <f t="shared" si="25"/>
        <v>1350000</v>
      </c>
      <c r="AD49" s="43">
        <f t="shared" si="25"/>
        <v>1350000</v>
      </c>
      <c r="AE49" s="43">
        <f t="shared" si="25"/>
        <v>1350000</v>
      </c>
      <c r="AF49" s="43">
        <f t="shared" si="25"/>
        <v>1350000</v>
      </c>
      <c r="AG49" s="43">
        <f t="shared" si="25"/>
        <v>1350000</v>
      </c>
      <c r="AH49" s="43">
        <f t="shared" si="25"/>
        <v>1350000</v>
      </c>
      <c r="AI49" s="43">
        <f t="shared" si="25"/>
        <v>1350000</v>
      </c>
      <c r="AJ49" s="43">
        <f t="shared" si="25"/>
        <v>1350000</v>
      </c>
      <c r="AK49" s="43">
        <f t="shared" si="25"/>
        <v>1350000</v>
      </c>
      <c r="AL49" s="43">
        <f t="shared" si="25"/>
        <v>1350000</v>
      </c>
      <c r="AM49" s="43">
        <f t="shared" si="25"/>
        <v>1350000</v>
      </c>
      <c r="AN49" s="43">
        <f t="shared" si="25"/>
        <v>1350000</v>
      </c>
      <c r="AO49" s="43">
        <f t="shared" si="25"/>
        <v>1350000</v>
      </c>
      <c r="AP49" s="43">
        <f t="shared" si="25"/>
        <v>1350000</v>
      </c>
      <c r="AQ49" s="43">
        <f t="shared" si="25"/>
        <v>1350000</v>
      </c>
      <c r="AR49" s="43">
        <f t="shared" si="25"/>
        <v>1350000</v>
      </c>
      <c r="AS49" s="43">
        <f t="shared" si="25"/>
        <v>1350000</v>
      </c>
      <c r="AT49" s="43">
        <f t="shared" si="25"/>
        <v>1350000</v>
      </c>
      <c r="AU49" s="43">
        <f t="shared" si="25"/>
        <v>1350000</v>
      </c>
      <c r="AV49" s="43">
        <f t="shared" si="25"/>
        <v>1350000</v>
      </c>
      <c r="AW49" s="43">
        <f t="shared" si="25"/>
        <v>1350000</v>
      </c>
      <c r="AX49" s="43">
        <f t="shared" si="25"/>
        <v>1350000</v>
      </c>
      <c r="AY49" s="43">
        <f t="shared" si="25"/>
        <v>1350000</v>
      </c>
      <c r="AZ49" s="43">
        <f t="shared" si="25"/>
        <v>1350000</v>
      </c>
      <c r="BA49" s="43">
        <f t="shared" si="25"/>
        <v>1350000</v>
      </c>
      <c r="BB49" s="43">
        <f t="shared" si="25"/>
        <v>1350000</v>
      </c>
      <c r="BC49" s="43">
        <f t="shared" si="25"/>
        <v>1350000</v>
      </c>
      <c r="BD49" s="43">
        <f t="shared" si="25"/>
        <v>1350000</v>
      </c>
      <c r="BE49" s="43">
        <f t="shared" si="25"/>
        <v>1350000</v>
      </c>
      <c r="BF49" s="43">
        <f t="shared" si="25"/>
        <v>1350000</v>
      </c>
      <c r="BG49" s="43">
        <f t="shared" si="25"/>
        <v>1350000</v>
      </c>
      <c r="BH49" s="43">
        <f t="shared" si="25"/>
        <v>1350000</v>
      </c>
      <c r="BI49" s="43">
        <f t="shared" si="25"/>
        <v>1350000</v>
      </c>
      <c r="BJ49" s="43">
        <f t="shared" si="25"/>
        <v>1350000</v>
      </c>
      <c r="BK49" s="43">
        <f t="shared" si="25"/>
        <v>1350000</v>
      </c>
      <c r="BL49" s="43">
        <f t="shared" si="25"/>
        <v>1350000</v>
      </c>
      <c r="BM49" s="43">
        <f t="shared" si="25"/>
        <v>1350000</v>
      </c>
      <c r="BN49" s="43">
        <f t="shared" si="25"/>
        <v>1350000</v>
      </c>
      <c r="BO49" s="43">
        <f t="shared" si="25"/>
        <v>1350000</v>
      </c>
      <c r="BP49" s="43">
        <f t="shared" si="25"/>
        <v>1350000</v>
      </c>
      <c r="BQ49" s="43">
        <f t="shared" si="25"/>
        <v>1350000</v>
      </c>
      <c r="BR49" s="43">
        <f t="shared" ref="BR49:BX49" si="26">BR47+BR48</f>
        <v>1350000</v>
      </c>
      <c r="BS49" s="43">
        <f t="shared" si="26"/>
        <v>1350000</v>
      </c>
      <c r="BT49" s="43">
        <f t="shared" si="26"/>
        <v>1350000</v>
      </c>
      <c r="BU49" s="43">
        <f t="shared" si="26"/>
        <v>1350000</v>
      </c>
      <c r="BV49" s="43">
        <f t="shared" si="26"/>
        <v>1350000</v>
      </c>
      <c r="BW49" s="43">
        <f t="shared" si="26"/>
        <v>1350000</v>
      </c>
      <c r="BX49" s="43">
        <f t="shared" si="26"/>
        <v>1350000</v>
      </c>
    </row>
    <row r="50" spans="1:76" s="88" customFormat="1" x14ac:dyDescent="0.25">
      <c r="A50" s="115" t="s">
        <v>67</v>
      </c>
      <c r="E50" s="86">
        <f ca="1">E38-E30-E54</f>
        <v>-500000</v>
      </c>
      <c r="F50" s="86">
        <f t="shared" ref="F50:BQ50" ca="1" si="27">F38-F30-F54</f>
        <v>0</v>
      </c>
      <c r="G50" s="86">
        <f t="shared" ca="1" si="27"/>
        <v>0</v>
      </c>
      <c r="H50" s="86">
        <f t="shared" ca="1" si="27"/>
        <v>0</v>
      </c>
      <c r="I50" s="86">
        <f t="shared" ca="1" si="27"/>
        <v>0</v>
      </c>
      <c r="J50" s="86">
        <f t="shared" ca="1" si="27"/>
        <v>0</v>
      </c>
      <c r="K50" s="86">
        <f t="shared" ca="1" si="27"/>
        <v>0</v>
      </c>
      <c r="L50" s="86">
        <f t="shared" ca="1" si="27"/>
        <v>0</v>
      </c>
      <c r="M50" s="86">
        <f t="shared" ca="1" si="27"/>
        <v>0</v>
      </c>
      <c r="N50" s="86">
        <f t="shared" ca="1" si="27"/>
        <v>0</v>
      </c>
      <c r="O50" s="86">
        <f t="shared" ca="1" si="27"/>
        <v>0</v>
      </c>
      <c r="P50" s="86">
        <f t="shared" ca="1" si="27"/>
        <v>0</v>
      </c>
      <c r="Q50" s="86">
        <f t="shared" ca="1" si="27"/>
        <v>-500000</v>
      </c>
      <c r="R50" s="86">
        <f t="shared" ca="1" si="27"/>
        <v>0</v>
      </c>
      <c r="S50" s="86">
        <f t="shared" ca="1" si="27"/>
        <v>0</v>
      </c>
      <c r="T50" s="86">
        <f t="shared" ca="1" si="27"/>
        <v>0</v>
      </c>
      <c r="U50" s="86">
        <f t="shared" ca="1" si="27"/>
        <v>0</v>
      </c>
      <c r="V50" s="86">
        <f t="shared" ca="1" si="27"/>
        <v>0</v>
      </c>
      <c r="W50" s="86">
        <f t="shared" ca="1" si="27"/>
        <v>0</v>
      </c>
      <c r="X50" s="86">
        <f t="shared" ca="1" si="27"/>
        <v>0</v>
      </c>
      <c r="Y50" s="86">
        <f t="shared" ca="1" si="27"/>
        <v>0</v>
      </c>
      <c r="Z50" s="86">
        <f t="shared" ca="1" si="27"/>
        <v>0</v>
      </c>
      <c r="AA50" s="86">
        <f t="shared" ca="1" si="27"/>
        <v>0</v>
      </c>
      <c r="AB50" s="86">
        <f t="shared" ca="1" si="27"/>
        <v>0</v>
      </c>
      <c r="AC50" s="86">
        <f t="shared" ca="1" si="27"/>
        <v>0</v>
      </c>
      <c r="AD50" s="86">
        <f t="shared" ca="1" si="27"/>
        <v>0</v>
      </c>
      <c r="AE50" s="86">
        <f t="shared" ca="1" si="27"/>
        <v>0</v>
      </c>
      <c r="AF50" s="86">
        <f t="shared" ca="1" si="27"/>
        <v>0</v>
      </c>
      <c r="AG50" s="86">
        <f t="shared" ca="1" si="27"/>
        <v>0</v>
      </c>
      <c r="AH50" s="86">
        <f t="shared" ca="1" si="27"/>
        <v>0</v>
      </c>
      <c r="AI50" s="86">
        <f t="shared" ca="1" si="27"/>
        <v>0</v>
      </c>
      <c r="AJ50" s="86">
        <f t="shared" ca="1" si="27"/>
        <v>0</v>
      </c>
      <c r="AK50" s="86">
        <f t="shared" ca="1" si="27"/>
        <v>0</v>
      </c>
      <c r="AL50" s="86">
        <f t="shared" ca="1" si="27"/>
        <v>0</v>
      </c>
      <c r="AM50" s="86">
        <f t="shared" ca="1" si="27"/>
        <v>0</v>
      </c>
      <c r="AN50" s="86">
        <f t="shared" ca="1" si="27"/>
        <v>0</v>
      </c>
      <c r="AO50" s="86">
        <f t="shared" ca="1" si="27"/>
        <v>27333.333333334187</v>
      </c>
      <c r="AP50" s="86">
        <f t="shared" ca="1" si="27"/>
        <v>0</v>
      </c>
      <c r="AQ50" s="86">
        <f t="shared" ca="1" si="27"/>
        <v>0</v>
      </c>
      <c r="AR50" s="86">
        <f t="shared" ca="1" si="27"/>
        <v>0</v>
      </c>
      <c r="AS50" s="86">
        <f t="shared" ca="1" si="27"/>
        <v>0</v>
      </c>
      <c r="AT50" s="86">
        <f t="shared" ca="1" si="27"/>
        <v>0</v>
      </c>
      <c r="AU50" s="86">
        <f t="shared" ca="1" si="27"/>
        <v>0</v>
      </c>
      <c r="AV50" s="86">
        <f t="shared" ca="1" si="27"/>
        <v>0</v>
      </c>
      <c r="AW50" s="86">
        <f t="shared" ca="1" si="27"/>
        <v>0</v>
      </c>
      <c r="AX50" s="86">
        <f t="shared" ca="1" si="27"/>
        <v>0</v>
      </c>
      <c r="AY50" s="86">
        <f t="shared" ca="1" si="27"/>
        <v>0</v>
      </c>
      <c r="AZ50" s="86">
        <f t="shared" ca="1" si="27"/>
        <v>0</v>
      </c>
      <c r="BA50" s="86">
        <f t="shared" ca="1" si="27"/>
        <v>594999.99999999988</v>
      </c>
      <c r="BB50" s="86">
        <f t="shared" ca="1" si="27"/>
        <v>0</v>
      </c>
      <c r="BC50" s="86">
        <f t="shared" ca="1" si="27"/>
        <v>0</v>
      </c>
      <c r="BD50" s="86">
        <f t="shared" ca="1" si="27"/>
        <v>0</v>
      </c>
      <c r="BE50" s="86">
        <f t="shared" ca="1" si="27"/>
        <v>0</v>
      </c>
      <c r="BF50" s="86">
        <f t="shared" ca="1" si="27"/>
        <v>0</v>
      </c>
      <c r="BG50" s="86">
        <f t="shared" ca="1" si="27"/>
        <v>0</v>
      </c>
      <c r="BH50" s="86">
        <f t="shared" ca="1" si="27"/>
        <v>0</v>
      </c>
      <c r="BI50" s="86">
        <f t="shared" ca="1" si="27"/>
        <v>0</v>
      </c>
      <c r="BJ50" s="86">
        <f t="shared" ca="1" si="27"/>
        <v>0</v>
      </c>
      <c r="BK50" s="86">
        <f t="shared" ca="1" si="27"/>
        <v>0</v>
      </c>
      <c r="BL50" s="86">
        <f t="shared" ca="1" si="27"/>
        <v>0</v>
      </c>
      <c r="BM50" s="86">
        <f t="shared" ca="1" si="27"/>
        <v>594999.99999999907</v>
      </c>
      <c r="BN50" s="86">
        <f t="shared" ca="1" si="27"/>
        <v>0</v>
      </c>
      <c r="BO50" s="86">
        <f t="shared" ca="1" si="27"/>
        <v>0</v>
      </c>
      <c r="BP50" s="86">
        <f t="shared" ca="1" si="27"/>
        <v>0</v>
      </c>
      <c r="BQ50" s="86">
        <f t="shared" ca="1" si="27"/>
        <v>0</v>
      </c>
      <c r="BR50" s="86">
        <f t="shared" ref="BR50:BX50" ca="1" si="28">BR38-BR30-BR54</f>
        <v>0</v>
      </c>
      <c r="BS50" s="86">
        <f t="shared" ca="1" si="28"/>
        <v>0</v>
      </c>
      <c r="BT50" s="86">
        <f t="shared" ca="1" si="28"/>
        <v>0</v>
      </c>
      <c r="BU50" s="86">
        <f t="shared" ca="1" si="28"/>
        <v>0</v>
      </c>
      <c r="BV50" s="86">
        <f t="shared" ca="1" si="28"/>
        <v>0</v>
      </c>
      <c r="BW50" s="86">
        <f t="shared" ca="1" si="28"/>
        <v>0</v>
      </c>
      <c r="BX50" s="86">
        <f t="shared" ca="1" si="28"/>
        <v>0</v>
      </c>
    </row>
    <row r="51" spans="1:76" s="88" customFormat="1" x14ac:dyDescent="0.25">
      <c r="A51" s="115" t="s">
        <v>153</v>
      </c>
      <c r="E51" s="86">
        <f ca="1">SUM($E$50:E50)</f>
        <v>-500000</v>
      </c>
      <c r="F51" s="86">
        <f ca="1">SUM($E$50:F50)</f>
        <v>-500000</v>
      </c>
      <c r="G51" s="86">
        <f ca="1">SUM($E$50:G50)</f>
        <v>-500000</v>
      </c>
      <c r="H51" s="86">
        <f ca="1">SUM($E$50:H50)</f>
        <v>-500000</v>
      </c>
      <c r="I51" s="86">
        <f ca="1">SUM($E$50:I50)</f>
        <v>-500000</v>
      </c>
      <c r="J51" s="86">
        <f ca="1">SUM($E$50:J50)</f>
        <v>-500000</v>
      </c>
      <c r="K51" s="86">
        <f ca="1">SUM($E$50:K50)</f>
        <v>-500000</v>
      </c>
      <c r="L51" s="86">
        <f ca="1">SUM($E$50:L50)</f>
        <v>-500000</v>
      </c>
      <c r="M51" s="86">
        <f ca="1">SUM($E$50:M50)</f>
        <v>-500000</v>
      </c>
      <c r="N51" s="86">
        <f ca="1">SUM($E$50:N50)</f>
        <v>-500000</v>
      </c>
      <c r="O51" s="86">
        <f ca="1">SUM($E$50:O50)</f>
        <v>-500000</v>
      </c>
      <c r="P51" s="86">
        <f ca="1">SUM($E$50:P50)</f>
        <v>-500000</v>
      </c>
      <c r="Q51" s="86">
        <f ca="1">SUM($E$50:Q50)</f>
        <v>-1000000</v>
      </c>
      <c r="R51" s="86">
        <f ca="1">SUM($E$50:R50)</f>
        <v>-1000000</v>
      </c>
      <c r="S51" s="86">
        <f ca="1">SUM($E$50:S50)</f>
        <v>-1000000</v>
      </c>
      <c r="T51" s="86">
        <f ca="1">SUM($E$50:T50)</f>
        <v>-1000000</v>
      </c>
      <c r="U51" s="86">
        <f ca="1">SUM($E$50:U50)</f>
        <v>-1000000</v>
      </c>
      <c r="V51" s="86">
        <f ca="1">SUM($E$50:V50)</f>
        <v>-1000000</v>
      </c>
      <c r="W51" s="86">
        <f ca="1">SUM($E$50:W50)</f>
        <v>-1000000</v>
      </c>
      <c r="X51" s="86">
        <f ca="1">SUM($E$50:X50)</f>
        <v>-1000000</v>
      </c>
      <c r="Y51" s="86">
        <f ca="1">SUM($E$50:Y50)</f>
        <v>-1000000</v>
      </c>
      <c r="Z51" s="86">
        <f ca="1">SUM($E$50:Z50)</f>
        <v>-1000000</v>
      </c>
      <c r="AA51" s="86">
        <f ca="1">SUM($E$50:AA50)</f>
        <v>-1000000</v>
      </c>
      <c r="AB51" s="86">
        <f ca="1">SUM($E$50:AB50)</f>
        <v>-1000000</v>
      </c>
      <c r="AC51" s="86">
        <f ca="1">SUM($E$50:AC50)</f>
        <v>-1000000</v>
      </c>
      <c r="AD51" s="86">
        <f ca="1">SUM($E$50:AD50)</f>
        <v>-1000000</v>
      </c>
      <c r="AE51" s="86">
        <f ca="1">SUM($E$50:AE50)</f>
        <v>-1000000</v>
      </c>
      <c r="AF51" s="86">
        <f ca="1">SUM($E$50:AF50)</f>
        <v>-1000000</v>
      </c>
      <c r="AG51" s="86">
        <f ca="1">SUM($E$50:AG50)</f>
        <v>-1000000</v>
      </c>
      <c r="AH51" s="86">
        <f ca="1">SUM($E$50:AH50)</f>
        <v>-1000000</v>
      </c>
      <c r="AI51" s="86">
        <f ca="1">SUM($E$50:AI50)</f>
        <v>-1000000</v>
      </c>
      <c r="AJ51" s="86">
        <f ca="1">SUM($E$50:AJ50)</f>
        <v>-1000000</v>
      </c>
      <c r="AK51" s="86">
        <f ca="1">SUM($E$50:AK50)</f>
        <v>-1000000</v>
      </c>
      <c r="AL51" s="86">
        <f ca="1">SUM($E$50:AL50)</f>
        <v>-1000000</v>
      </c>
      <c r="AM51" s="86">
        <f ca="1">SUM($E$50:AM50)</f>
        <v>-1000000</v>
      </c>
      <c r="AN51" s="86">
        <f ca="1">SUM($E$50:AN50)</f>
        <v>-1000000</v>
      </c>
      <c r="AO51" s="86">
        <f ca="1">SUM($E$50:AO50)</f>
        <v>-972666.66666666581</v>
      </c>
      <c r="AP51" s="86">
        <f ca="1">SUM($E$50:AP50)</f>
        <v>-972666.66666666581</v>
      </c>
      <c r="AQ51" s="86">
        <f ca="1">SUM($E$50:AQ50)</f>
        <v>-972666.66666666581</v>
      </c>
      <c r="AR51" s="86">
        <f ca="1">SUM($E$50:AR50)</f>
        <v>-972666.66666666581</v>
      </c>
      <c r="AS51" s="86">
        <f ca="1">SUM($E$50:AS50)</f>
        <v>-972666.66666666581</v>
      </c>
      <c r="AT51" s="86">
        <f ca="1">SUM($E$50:AT50)</f>
        <v>-972666.66666666581</v>
      </c>
      <c r="AU51" s="86">
        <f ca="1">SUM($E$50:AU50)</f>
        <v>-972666.66666666581</v>
      </c>
      <c r="AV51" s="86">
        <f ca="1">SUM($E$50:AV50)</f>
        <v>-972666.66666666581</v>
      </c>
      <c r="AW51" s="86">
        <f ca="1">SUM($E$50:AW50)</f>
        <v>-972666.66666666581</v>
      </c>
      <c r="AX51" s="86">
        <f ca="1">SUM($E$50:AX50)</f>
        <v>-972666.66666666581</v>
      </c>
      <c r="AY51" s="86">
        <f ca="1">SUM($E$50:AY50)</f>
        <v>-972666.66666666581</v>
      </c>
      <c r="AZ51" s="86">
        <f ca="1">SUM($E$50:AZ50)</f>
        <v>-972666.66666666581</v>
      </c>
      <c r="BA51" s="86">
        <f ca="1">SUM($E$50:BA50)</f>
        <v>-377666.66666666593</v>
      </c>
      <c r="BB51" s="86">
        <f ca="1">SUM($E$50:BB50)</f>
        <v>-377666.66666666593</v>
      </c>
      <c r="BC51" s="86">
        <f ca="1">SUM($E$50:BC50)</f>
        <v>-377666.66666666593</v>
      </c>
      <c r="BD51" s="86">
        <f ca="1">SUM($E$50:BD50)</f>
        <v>-377666.66666666593</v>
      </c>
      <c r="BE51" s="86">
        <f ca="1">SUM($E$50:BE50)</f>
        <v>-377666.66666666593</v>
      </c>
      <c r="BF51" s="86">
        <f ca="1">SUM($E$50:BF50)</f>
        <v>-377666.66666666593</v>
      </c>
      <c r="BG51" s="86">
        <f ca="1">SUM($E$50:BG50)</f>
        <v>-377666.66666666593</v>
      </c>
      <c r="BH51" s="86">
        <f ca="1">SUM($E$50:BH50)</f>
        <v>-377666.66666666593</v>
      </c>
      <c r="BI51" s="86">
        <f ca="1">SUM($E$50:BI50)</f>
        <v>-377666.66666666593</v>
      </c>
      <c r="BJ51" s="86">
        <f ca="1">SUM($E$50:BJ50)</f>
        <v>-377666.66666666593</v>
      </c>
      <c r="BK51" s="86">
        <f ca="1">SUM($E$50:BK50)</f>
        <v>-377666.66666666593</v>
      </c>
      <c r="BL51" s="86">
        <f ca="1">SUM($E$50:BL50)</f>
        <v>-377666.66666666593</v>
      </c>
      <c r="BM51" s="86">
        <f ca="1">SUM($E$50:BM50)</f>
        <v>217333.33333333314</v>
      </c>
      <c r="BN51" s="86">
        <f ca="1">SUM($E$50:BN50)</f>
        <v>217333.33333333314</v>
      </c>
      <c r="BO51" s="86">
        <f ca="1">SUM($E$50:BO50)</f>
        <v>217333.33333333314</v>
      </c>
      <c r="BP51" s="86">
        <f ca="1">SUM($E$50:BP50)</f>
        <v>217333.33333333314</v>
      </c>
      <c r="BQ51" s="86">
        <f ca="1">SUM($E$50:BQ50)</f>
        <v>217333.33333333314</v>
      </c>
      <c r="BR51" s="86">
        <f ca="1">SUM($E$50:BR50)</f>
        <v>217333.33333333314</v>
      </c>
      <c r="BS51" s="86">
        <f ca="1">SUM($E$50:BS50)</f>
        <v>217333.33333333314</v>
      </c>
      <c r="BT51" s="86">
        <f ca="1">SUM($E$50:BT50)</f>
        <v>217333.33333333314</v>
      </c>
      <c r="BU51" s="86">
        <f ca="1">SUM($E$50:BU50)</f>
        <v>217333.33333333314</v>
      </c>
      <c r="BV51" s="86">
        <f ca="1">SUM($E$50:BV50)</f>
        <v>217333.33333333314</v>
      </c>
      <c r="BW51" s="86">
        <f ca="1">SUM($E$50:BW50)</f>
        <v>217333.33333333314</v>
      </c>
      <c r="BX51" s="86">
        <f ca="1">SUM($E$50:BX50)</f>
        <v>217333.33333333314</v>
      </c>
    </row>
    <row r="52" spans="1:76" x14ac:dyDescent="0.25">
      <c r="A52" s="2" t="s">
        <v>68</v>
      </c>
      <c r="E52" s="87"/>
      <c r="F52" s="83">
        <f ca="1">IFERROR(XIRR($E$50:F50,$E$3:F3),-100%)</f>
        <v>-1</v>
      </c>
      <c r="G52" s="83">
        <f ca="1">IFERROR(XIRR($E$50:G50,$E$3:G3),-100%)</f>
        <v>-1</v>
      </c>
      <c r="H52" s="83">
        <f ca="1">IFERROR(XIRR($E$50:H50,$E$3:H3),-100%)</f>
        <v>-1</v>
      </c>
      <c r="I52" s="83">
        <f ca="1">IFERROR(XIRR($E$50:I50,$E$3:I3),-100%)</f>
        <v>-1</v>
      </c>
      <c r="J52" s="83">
        <f ca="1">IFERROR(XIRR($E$50:J50,$E$3:J3),-100%)</f>
        <v>-1</v>
      </c>
      <c r="K52" s="83">
        <f ca="1">IFERROR(XIRR($E$50:K50,$E$3:K3),-100%)</f>
        <v>-1</v>
      </c>
      <c r="L52" s="83">
        <f ca="1">IFERROR(XIRR($E$50:L50,$E$3:L3),-100%)</f>
        <v>-1</v>
      </c>
      <c r="M52" s="83">
        <f ca="1">IFERROR(XIRR($E$50:M50,$E$3:M3),-100%)</f>
        <v>-1</v>
      </c>
      <c r="N52" s="83">
        <f ca="1">IFERROR(XIRR($E$50:N50,$E$3:N3),-100%)</f>
        <v>-1</v>
      </c>
      <c r="O52" s="83">
        <f ca="1">IFERROR(XIRR($E$50:O50,$E$3:O3),-100%)</f>
        <v>-1</v>
      </c>
      <c r="P52" s="83">
        <f ca="1">IFERROR(XIRR($E$50:P50,$E$3:P3),-100%)</f>
        <v>-1</v>
      </c>
      <c r="Q52" s="83">
        <f ca="1">IFERROR(XIRR($E$50:Q50,$E$3:Q3),-100%)</f>
        <v>-1</v>
      </c>
      <c r="R52" s="83">
        <f ca="1">IFERROR(XIRR($E$50:R50,$E$3:R3),-100%)</f>
        <v>-1</v>
      </c>
      <c r="S52" s="83">
        <f ca="1">IFERROR(XIRR($E$50:S50,$E$3:S3),-100%)</f>
        <v>-1</v>
      </c>
      <c r="T52" s="83">
        <f ca="1">IFERROR(XIRR($E$50:T50,$E$3:T3),-100%)</f>
        <v>-1</v>
      </c>
      <c r="U52" s="83">
        <f ca="1">IFERROR(XIRR($E$50:U50,$E$3:U3),-100%)</f>
        <v>-1</v>
      </c>
      <c r="V52" s="83">
        <f ca="1">IFERROR(XIRR($E$50:V50,$E$3:V3),-100%)</f>
        <v>-1</v>
      </c>
      <c r="W52" s="83">
        <f ca="1">IFERROR(XIRR($E$50:W50,$E$3:W3),-100%)</f>
        <v>-1</v>
      </c>
      <c r="X52" s="83">
        <f ca="1">IFERROR(XIRR($E$50:X50,$E$3:X3),-100%)</f>
        <v>-1</v>
      </c>
      <c r="Y52" s="83">
        <f ca="1">IFERROR(XIRR($E$50:Y50,$E$3:Y3),-100%)</f>
        <v>-1</v>
      </c>
      <c r="Z52" s="83">
        <f ca="1">IFERROR(XIRR($E$50:Z50,$E$3:Z3),-100%)</f>
        <v>-1</v>
      </c>
      <c r="AA52" s="83">
        <f ca="1">IFERROR(XIRR($E$50:AA50,$E$3:AA3),-100%)</f>
        <v>-1</v>
      </c>
      <c r="AB52" s="83">
        <f ca="1">IFERROR(XIRR($E$50:AB50,$E$3:AB3),-100%)</f>
        <v>-1</v>
      </c>
      <c r="AC52" s="83">
        <f ca="1">IFERROR(XIRR($E$50:AC50,$E$3:AC3),-100%)</f>
        <v>-1</v>
      </c>
      <c r="AD52" s="83">
        <f ca="1">IFERROR(XIRR($E$50:AD50,$E$3:AD3),-100%)</f>
        <v>-1</v>
      </c>
      <c r="AE52" s="83">
        <f ca="1">IFERROR(XIRR($E$50:AE50,$E$3:AE3),-100%)</f>
        <v>-1</v>
      </c>
      <c r="AF52" s="83">
        <f ca="1">IFERROR(XIRR($E$50:AF50,$E$3:AF3),-100%)</f>
        <v>-1</v>
      </c>
      <c r="AG52" s="83">
        <f ca="1">IFERROR(XIRR($E$50:AG50,$E$3:AG3),-100%)</f>
        <v>-1</v>
      </c>
      <c r="AH52" s="83">
        <f ca="1">IFERROR(XIRR($E$50:AH50,$E$3:AH3),-100%)</f>
        <v>-1</v>
      </c>
      <c r="AI52" s="83">
        <f ca="1">IFERROR(XIRR($E$50:AI50,$E$3:AI3),-100%)</f>
        <v>-1</v>
      </c>
      <c r="AJ52" s="83">
        <f ca="1">IFERROR(XIRR($E$50:AJ50,$E$3:AJ3),-100%)</f>
        <v>-1</v>
      </c>
      <c r="AK52" s="83">
        <f ca="1">IFERROR(XIRR($E$50:AK50,$E$3:AK3),-100%)</f>
        <v>-1</v>
      </c>
      <c r="AL52" s="83">
        <f ca="1">IFERROR(XIRR($E$50:AL50,$E$3:AL3),-100%)</f>
        <v>-1</v>
      </c>
      <c r="AM52" s="83">
        <f ca="1">IFERROR(XIRR($E$50:AM50,$E$3:AM3),-100%)</f>
        <v>-1</v>
      </c>
      <c r="AN52" s="83">
        <f ca="1">IFERROR(XIRR($E$50:AN50,$E$3:AN3),-100%)</f>
        <v>-1</v>
      </c>
      <c r="AO52" s="83">
        <f ca="1">IFERROR(XIRR($E$50:AO50,$E$3:AO3),-100%)</f>
        <v>-0.7872379390522839</v>
      </c>
      <c r="AP52" s="83">
        <f ca="1">IFERROR(XIRR($E$50:AP50,$E$3:AP3),-100%)</f>
        <v>-0.7872379390522839</v>
      </c>
      <c r="AQ52" s="83">
        <f ca="1">IFERROR(XIRR($E$50:AQ50,$E$3:AQ3),-100%)</f>
        <v>-0.7872379390522839</v>
      </c>
      <c r="AR52" s="83">
        <f ca="1">IFERROR(XIRR($E$50:AR50,$E$3:AR3),-100%)</f>
        <v>-0.7872379390522839</v>
      </c>
      <c r="AS52" s="83">
        <f ca="1">IFERROR(XIRR($E$50:AS50,$E$3:AS3),-100%)</f>
        <v>-0.7872379390522839</v>
      </c>
      <c r="AT52" s="83">
        <f ca="1">IFERROR(XIRR($E$50:AT50,$E$3:AT3),-100%)</f>
        <v>-0.7872379390522839</v>
      </c>
      <c r="AU52" s="83">
        <f ca="1">IFERROR(XIRR($E$50:AU50,$E$3:AU3),-100%)</f>
        <v>-0.7872379390522839</v>
      </c>
      <c r="AV52" s="83">
        <f ca="1">IFERROR(XIRR($E$50:AV50,$E$3:AV3),-100%)</f>
        <v>-0.7872379390522839</v>
      </c>
      <c r="AW52" s="83">
        <f ca="1">IFERROR(XIRR($E$50:AW50,$E$3:AW3),-100%)</f>
        <v>-0.7872379390522839</v>
      </c>
      <c r="AX52" s="83">
        <f ca="1">IFERROR(XIRR($E$50:AX50,$E$3:AX3),-100%)</f>
        <v>-0.7872379390522839</v>
      </c>
      <c r="AY52" s="83">
        <f ca="1">IFERROR(XIRR($E$50:AY50,$E$3:AY3),-100%)</f>
        <v>-0.7872379390522839</v>
      </c>
      <c r="AZ52" s="83">
        <f ca="1">IFERROR(XIRR($E$50:AZ50,$E$3:AZ3),-100%)</f>
        <v>-0.7872379390522839</v>
      </c>
      <c r="BA52" s="83">
        <f ca="1">IFERROR(XIRR($E$50:BA50,$E$3:BA3),-100%)</f>
        <v>-0.12863649390637874</v>
      </c>
      <c r="BB52" s="83">
        <f ca="1">IFERROR(XIRR($E$50:BB50,$E$3:BB3),-100%)</f>
        <v>-0.12863649390637874</v>
      </c>
      <c r="BC52" s="83">
        <f ca="1">IFERROR(XIRR($E$50:BC50,$E$3:BC3),-100%)</f>
        <v>-0.12863649390637874</v>
      </c>
      <c r="BD52" s="83">
        <f ca="1">IFERROR(XIRR($E$50:BD50,$E$3:BD3),-100%)</f>
        <v>-0.12863649390637874</v>
      </c>
      <c r="BE52" s="83">
        <f ca="1">IFERROR(XIRR($E$50:BE50,$E$3:BE3),-100%)</f>
        <v>-0.12863649390637874</v>
      </c>
      <c r="BF52" s="83">
        <f ca="1">IFERROR(XIRR($E$50:BF50,$E$3:BF3),-100%)</f>
        <v>-0.12863649390637874</v>
      </c>
      <c r="BG52" s="83">
        <f ca="1">IFERROR(XIRR($E$50:BG50,$E$3:BG3),-100%)</f>
        <v>-0.12863649390637874</v>
      </c>
      <c r="BH52" s="83">
        <f ca="1">IFERROR(XIRR($E$50:BH50,$E$3:BH3),-100%)</f>
        <v>-0.12863649390637874</v>
      </c>
      <c r="BI52" s="83">
        <f ca="1">IFERROR(XIRR($E$50:BI50,$E$3:BI3),-100%)</f>
        <v>-0.12863649390637874</v>
      </c>
      <c r="BJ52" s="83">
        <f ca="1">IFERROR(XIRR($E$50:BJ50,$E$3:BJ3),-100%)</f>
        <v>-0.12863649390637874</v>
      </c>
      <c r="BK52" s="83">
        <f ca="1">IFERROR(XIRR($E$50:BK50,$E$3:BK3),-100%)</f>
        <v>-0.12863649390637874</v>
      </c>
      <c r="BL52" s="83">
        <f ca="1">IFERROR(XIRR($E$50:BL50,$E$3:BL3),-100%)</f>
        <v>-0.12863649390637874</v>
      </c>
      <c r="BM52" s="83">
        <f ca="1">IFERROR(XIRR($E$50:BM50,$E$3:BM3),-100%)</f>
        <v>5.0811496376991269E-2</v>
      </c>
      <c r="BN52" s="83">
        <f ca="1">IFERROR(XIRR($E$50:BN50,$E$3:BN3),-100%)</f>
        <v>5.0811496376991269E-2</v>
      </c>
      <c r="BO52" s="83">
        <f ca="1">IFERROR(XIRR($E$50:BO50,$E$3:BO3),-100%)</f>
        <v>5.0811496376991269E-2</v>
      </c>
      <c r="BP52" s="83">
        <f ca="1">IFERROR(XIRR($E$50:BP50,$E$3:BP3),-100%)</f>
        <v>5.0811496376991269E-2</v>
      </c>
      <c r="BQ52" s="83">
        <f ca="1">IFERROR(XIRR($E$50:BQ50,$E$3:BQ3),-100%)</f>
        <v>5.0811496376991269E-2</v>
      </c>
      <c r="BR52" s="83">
        <f ca="1">IFERROR(XIRR($E$50:BR50,$E$3:BR3),-100%)</f>
        <v>5.0811496376991269E-2</v>
      </c>
      <c r="BS52" s="83">
        <f ca="1">IFERROR(XIRR($E$50:BS50,$E$3:BS3),-100%)</f>
        <v>5.0811496376991269E-2</v>
      </c>
      <c r="BT52" s="83">
        <f ca="1">IFERROR(XIRR($E$50:BT50,$E$3:BT3),-100%)</f>
        <v>5.0811496376991269E-2</v>
      </c>
      <c r="BU52" s="83">
        <f ca="1">IFERROR(XIRR($E$50:BU50,$E$3:BU3),-100%)</f>
        <v>5.0811496376991269E-2</v>
      </c>
      <c r="BV52" s="83">
        <f ca="1">IFERROR(XIRR($E$50:BV50,$E$3:BV3),-100%)</f>
        <v>5.0811496376991269E-2</v>
      </c>
      <c r="BW52" s="83">
        <f ca="1">IFERROR(XIRR($E$50:BW50,$E$3:BW3),-100%)</f>
        <v>5.0811496376991269E-2</v>
      </c>
      <c r="BX52" s="83">
        <f ca="1">IFERROR(XIRR($E$50:BX50,$E$3:BX3),-100%)</f>
        <v>5.0811496376991269E-2</v>
      </c>
    </row>
    <row r="53" spans="1:76" x14ac:dyDescent="0.25">
      <c r="A53" s="2" t="s">
        <v>66</v>
      </c>
      <c r="E53" s="83">
        <f ca="1">(E51/E32)</f>
        <v>-1</v>
      </c>
      <c r="F53" s="83">
        <f t="shared" ref="F53:BQ53" ca="1" si="29">(F51/F32)</f>
        <v>-1</v>
      </c>
      <c r="G53" s="83">
        <f t="shared" ca="1" si="29"/>
        <v>-1</v>
      </c>
      <c r="H53" s="83">
        <f t="shared" ca="1" si="29"/>
        <v>-1</v>
      </c>
      <c r="I53" s="83">
        <f t="shared" ca="1" si="29"/>
        <v>-1</v>
      </c>
      <c r="J53" s="83">
        <f t="shared" ca="1" si="29"/>
        <v>-1</v>
      </c>
      <c r="K53" s="83">
        <f t="shared" ca="1" si="29"/>
        <v>-1</v>
      </c>
      <c r="L53" s="83">
        <f t="shared" ca="1" si="29"/>
        <v>-1</v>
      </c>
      <c r="M53" s="83">
        <f t="shared" ca="1" si="29"/>
        <v>-1</v>
      </c>
      <c r="N53" s="83">
        <f t="shared" ca="1" si="29"/>
        <v>-1</v>
      </c>
      <c r="O53" s="83">
        <f t="shared" ca="1" si="29"/>
        <v>-1</v>
      </c>
      <c r="P53" s="83">
        <f t="shared" ca="1" si="29"/>
        <v>-1</v>
      </c>
      <c r="Q53" s="83">
        <f t="shared" ca="1" si="29"/>
        <v>-1</v>
      </c>
      <c r="R53" s="83">
        <f t="shared" ca="1" si="29"/>
        <v>-1</v>
      </c>
      <c r="S53" s="83">
        <f t="shared" ca="1" si="29"/>
        <v>-1</v>
      </c>
      <c r="T53" s="83">
        <f t="shared" ca="1" si="29"/>
        <v>-1</v>
      </c>
      <c r="U53" s="83">
        <f t="shared" ca="1" si="29"/>
        <v>-1</v>
      </c>
      <c r="V53" s="83">
        <f t="shared" ca="1" si="29"/>
        <v>-1</v>
      </c>
      <c r="W53" s="83">
        <f t="shared" ca="1" si="29"/>
        <v>-1</v>
      </c>
      <c r="X53" s="83">
        <f t="shared" ca="1" si="29"/>
        <v>-1</v>
      </c>
      <c r="Y53" s="83">
        <f t="shared" ca="1" si="29"/>
        <v>-1</v>
      </c>
      <c r="Z53" s="83">
        <f t="shared" ca="1" si="29"/>
        <v>-1</v>
      </c>
      <c r="AA53" s="83">
        <f t="shared" ca="1" si="29"/>
        <v>-1</v>
      </c>
      <c r="AB53" s="83">
        <f t="shared" ca="1" si="29"/>
        <v>-1</v>
      </c>
      <c r="AC53" s="83">
        <f t="shared" ca="1" si="29"/>
        <v>-1</v>
      </c>
      <c r="AD53" s="83">
        <f t="shared" ca="1" si="29"/>
        <v>-1</v>
      </c>
      <c r="AE53" s="83">
        <f t="shared" ca="1" si="29"/>
        <v>-1</v>
      </c>
      <c r="AF53" s="83">
        <f t="shared" ca="1" si="29"/>
        <v>-1</v>
      </c>
      <c r="AG53" s="83">
        <f t="shared" ca="1" si="29"/>
        <v>-1</v>
      </c>
      <c r="AH53" s="83">
        <f t="shared" ca="1" si="29"/>
        <v>-1</v>
      </c>
      <c r="AI53" s="83">
        <f t="shared" ca="1" si="29"/>
        <v>-1</v>
      </c>
      <c r="AJ53" s="83">
        <f t="shared" ca="1" si="29"/>
        <v>-1</v>
      </c>
      <c r="AK53" s="83">
        <f t="shared" ca="1" si="29"/>
        <v>-1</v>
      </c>
      <c r="AL53" s="83">
        <f t="shared" ca="1" si="29"/>
        <v>-1</v>
      </c>
      <c r="AM53" s="83">
        <f t="shared" ca="1" si="29"/>
        <v>-1</v>
      </c>
      <c r="AN53" s="83">
        <f t="shared" ca="1" si="29"/>
        <v>-1</v>
      </c>
      <c r="AO53" s="83">
        <f t="shared" ca="1" si="29"/>
        <v>-0.97266666666666579</v>
      </c>
      <c r="AP53" s="83">
        <f t="shared" ca="1" si="29"/>
        <v>-0.97266666666666579</v>
      </c>
      <c r="AQ53" s="83">
        <f t="shared" ca="1" si="29"/>
        <v>-0.97266666666666579</v>
      </c>
      <c r="AR53" s="83">
        <f t="shared" ca="1" si="29"/>
        <v>-0.97266666666666579</v>
      </c>
      <c r="AS53" s="83">
        <f t="shared" ca="1" si="29"/>
        <v>-0.97266666666666579</v>
      </c>
      <c r="AT53" s="83">
        <f t="shared" ca="1" si="29"/>
        <v>-0.97266666666666579</v>
      </c>
      <c r="AU53" s="83">
        <f t="shared" ca="1" si="29"/>
        <v>-0.97266666666666579</v>
      </c>
      <c r="AV53" s="83">
        <f t="shared" ca="1" si="29"/>
        <v>-0.97266666666666579</v>
      </c>
      <c r="AW53" s="83">
        <f t="shared" ca="1" si="29"/>
        <v>-0.97266666666666579</v>
      </c>
      <c r="AX53" s="83">
        <f t="shared" ca="1" si="29"/>
        <v>-0.97266666666666579</v>
      </c>
      <c r="AY53" s="83">
        <f t="shared" ca="1" si="29"/>
        <v>-0.97266666666666579</v>
      </c>
      <c r="AZ53" s="83">
        <f t="shared" ca="1" si="29"/>
        <v>-0.97266666666666579</v>
      </c>
      <c r="BA53" s="83">
        <f t="shared" ca="1" si="29"/>
        <v>-0.37766666666666593</v>
      </c>
      <c r="BB53" s="83">
        <f t="shared" ca="1" si="29"/>
        <v>-0.37766666666666593</v>
      </c>
      <c r="BC53" s="83">
        <f t="shared" ca="1" si="29"/>
        <v>-0.37766666666666593</v>
      </c>
      <c r="BD53" s="83">
        <f t="shared" ca="1" si="29"/>
        <v>-0.37766666666666593</v>
      </c>
      <c r="BE53" s="83">
        <f t="shared" ca="1" si="29"/>
        <v>-0.37766666666666593</v>
      </c>
      <c r="BF53" s="83">
        <f t="shared" ca="1" si="29"/>
        <v>-0.37766666666666593</v>
      </c>
      <c r="BG53" s="83">
        <f t="shared" ca="1" si="29"/>
        <v>-0.37766666666666593</v>
      </c>
      <c r="BH53" s="83">
        <f t="shared" ca="1" si="29"/>
        <v>-0.37766666666666593</v>
      </c>
      <c r="BI53" s="83">
        <f t="shared" ca="1" si="29"/>
        <v>-0.37766666666666593</v>
      </c>
      <c r="BJ53" s="83">
        <f t="shared" ca="1" si="29"/>
        <v>-0.37766666666666593</v>
      </c>
      <c r="BK53" s="83">
        <f t="shared" ca="1" si="29"/>
        <v>-0.37766666666666593</v>
      </c>
      <c r="BL53" s="83">
        <f t="shared" ca="1" si="29"/>
        <v>-0.37766666666666593</v>
      </c>
      <c r="BM53" s="83">
        <f t="shared" ca="1" si="29"/>
        <v>0.21733333333333313</v>
      </c>
      <c r="BN53" s="83">
        <f t="shared" ca="1" si="29"/>
        <v>0.21733333333333313</v>
      </c>
      <c r="BO53" s="83">
        <f t="shared" ca="1" si="29"/>
        <v>0.21733333333333313</v>
      </c>
      <c r="BP53" s="83">
        <f t="shared" ca="1" si="29"/>
        <v>0.21733333333333313</v>
      </c>
      <c r="BQ53" s="83">
        <f t="shared" ca="1" si="29"/>
        <v>0.21733333333333313</v>
      </c>
      <c r="BR53" s="83">
        <f t="shared" ref="BR53:BX53" ca="1" si="30">(BR51/BR32)</f>
        <v>0.21733333333333313</v>
      </c>
      <c r="BS53" s="83">
        <f t="shared" ca="1" si="30"/>
        <v>0.21733333333333313</v>
      </c>
      <c r="BT53" s="83">
        <f t="shared" ca="1" si="30"/>
        <v>0.21733333333333313</v>
      </c>
      <c r="BU53" s="83">
        <f t="shared" ca="1" si="30"/>
        <v>0.21733333333333313</v>
      </c>
      <c r="BV53" s="83">
        <f t="shared" ca="1" si="30"/>
        <v>0.21733333333333313</v>
      </c>
      <c r="BW53" s="83">
        <f t="shared" ca="1" si="30"/>
        <v>0.21733333333333313</v>
      </c>
      <c r="BX53" s="83">
        <f t="shared" ca="1" si="30"/>
        <v>0.21733333333333313</v>
      </c>
    </row>
    <row r="54" spans="1:76" x14ac:dyDescent="0.25">
      <c r="A54" s="10" t="s">
        <v>150</v>
      </c>
      <c r="E54" s="140">
        <f ca="1">IF(D51&gt;0,E38*Input!$B$54,IF((D51+E38)&gt;0,(E38+D51)*Input!$B$54,0))</f>
        <v>0</v>
      </c>
      <c r="F54" s="140">
        <f ca="1">IF(E51&gt;0,F38*Input!$B$54,IF((E51+F38)&gt;0,(F38+E51)*Input!$B$54,0))</f>
        <v>0</v>
      </c>
      <c r="G54" s="140">
        <f ca="1">IF(F51&gt;0,G38*Input!$B$54,IF((F51+G38)&gt;0,(G38+F51)*Input!$B$54,0))</f>
        <v>0</v>
      </c>
      <c r="H54" s="140">
        <f ca="1">IF(G51&gt;0,H38*Input!$B$54,IF((G51+H38)&gt;0,(H38+G51)*Input!$B$54,0))</f>
        <v>0</v>
      </c>
      <c r="I54" s="140">
        <f ca="1">IF(H51&gt;0,I38*Input!$B$54,IF((H51+I38)&gt;0,(I38+H51)*Input!$B$54,0))</f>
        <v>0</v>
      </c>
      <c r="J54" s="140">
        <f ca="1">IF(I51&gt;0,J38*Input!$B$54,IF((I51+J38)&gt;0,(J38+I51)*Input!$B$54,0))</f>
        <v>0</v>
      </c>
      <c r="K54" s="140">
        <f ca="1">IF(J51&gt;0,K38*Input!$B$54,IF((J51+K38)&gt;0,(K38+J51)*Input!$B$54,0))</f>
        <v>0</v>
      </c>
      <c r="L54" s="140">
        <f ca="1">IF(K51&gt;0,L38*Input!$B$54,IF((K51+L38)&gt;0,(L38+K51)*Input!$B$54,0))</f>
        <v>0</v>
      </c>
      <c r="M54" s="140">
        <f ca="1">IF(L51&gt;0,M38*Input!$B$54,IF((L51+M38)&gt;0,(M38+L51)*Input!$B$54,0))</f>
        <v>0</v>
      </c>
      <c r="N54" s="140">
        <f ca="1">IF(M51&gt;0,N38*Input!$B$54,IF((M51+N38)&gt;0,(N38+M51)*Input!$B$54,0))</f>
        <v>0</v>
      </c>
      <c r="O54" s="140">
        <f ca="1">IF(N51&gt;0,O38*Input!$B$54,IF((N51+O38)&gt;0,(O38+N51)*Input!$B$54,0))</f>
        <v>0</v>
      </c>
      <c r="P54" s="140">
        <f ca="1">IF(O51&gt;0,P38*Input!$B$54,IF((O51+P38)&gt;0,(P38+O51)*Input!$B$54,0))</f>
        <v>0</v>
      </c>
      <c r="Q54" s="140">
        <f ca="1">IF(P51&gt;0,Q38*Input!$B$54,IF((P51+Q38)&gt;0,(Q38+P51)*Input!$B$54,0))</f>
        <v>0</v>
      </c>
      <c r="R54" s="140">
        <f ca="1">IF(Q51&gt;0,R38*Input!$B$54,IF((Q51+R38)&gt;0,(R38+Q51)*Input!$B$54,0))</f>
        <v>0</v>
      </c>
      <c r="S54" s="140">
        <f ca="1">IF(R51&gt;0,S38*Input!$B$54,IF((R51+S38)&gt;0,(S38+R51)*Input!$B$54,0))</f>
        <v>0</v>
      </c>
      <c r="T54" s="140">
        <f ca="1">IF(S51&gt;0,T38*Input!$B$54,IF((S51+T38)&gt;0,(T38+S51)*Input!$B$54,0))</f>
        <v>0</v>
      </c>
      <c r="U54" s="140">
        <f ca="1">IF(T51&gt;0,U38*Input!$B$54,IF((T51+U38)&gt;0,(U38+T51)*Input!$B$54,0))</f>
        <v>0</v>
      </c>
      <c r="V54" s="140">
        <f ca="1">IF(U51&gt;0,V38*Input!$B$54,IF((U51+V38)&gt;0,(V38+U51)*Input!$B$54,0))</f>
        <v>0</v>
      </c>
      <c r="W54" s="140">
        <f ca="1">IF(V51&gt;0,W38*Input!$B$54,IF((V51+W38)&gt;0,(W38+V51)*Input!$B$54,0))</f>
        <v>0</v>
      </c>
      <c r="X54" s="140">
        <f ca="1">IF(W51&gt;0,X38*Input!$B$54,IF((W51+X38)&gt;0,(X38+W51)*Input!$B$54,0))</f>
        <v>0</v>
      </c>
      <c r="Y54" s="140">
        <f ca="1">IF(X51&gt;0,Y38*Input!$B$54,IF((X51+Y38)&gt;0,(Y38+X51)*Input!$B$54,0))</f>
        <v>0</v>
      </c>
      <c r="Z54" s="140">
        <f ca="1">IF(Y51&gt;0,Z38*Input!$B$54,IF((Y51+Z38)&gt;0,(Z38+Y51)*Input!$B$54,0))</f>
        <v>0</v>
      </c>
      <c r="AA54" s="140">
        <f ca="1">IF(Z51&gt;0,AA38*Input!$B$54,IF((Z51+AA38)&gt;0,(AA38+Z51)*Input!$B$54,0))</f>
        <v>0</v>
      </c>
      <c r="AB54" s="140">
        <f ca="1">IF(AA51&gt;0,AB38*Input!$B$54,IF((AA51+AB38)&gt;0,(AB38+AA51)*Input!$B$54,0))</f>
        <v>0</v>
      </c>
      <c r="AC54" s="140">
        <f ca="1">IF(AB51&gt;0,AC38*Input!$B$54,IF((AB51+AC38)&gt;0,(AC38+AB51)*Input!$B$54,0))</f>
        <v>0</v>
      </c>
      <c r="AD54" s="140">
        <f ca="1">IF(AC51&gt;0,AD38*Input!$B$54,IF((AC51+AD38)&gt;0,(AD38+AC51)*Input!$B$54,0))</f>
        <v>0</v>
      </c>
      <c r="AE54" s="140">
        <f ca="1">IF(AD51&gt;0,AE38*Input!$B$54,IF((AD51+AE38)&gt;0,(AE38+AD51)*Input!$B$54,0))</f>
        <v>0</v>
      </c>
      <c r="AF54" s="140">
        <f ca="1">IF(AE51&gt;0,AF38*Input!$B$54,IF((AE51+AF38)&gt;0,(AF38+AE51)*Input!$B$54,0))</f>
        <v>0</v>
      </c>
      <c r="AG54" s="140">
        <f ca="1">IF(AF51&gt;0,AG38*Input!$B$54,IF((AF51+AG38)&gt;0,(AG38+AF51)*Input!$B$54,0))</f>
        <v>0</v>
      </c>
      <c r="AH54" s="140">
        <f ca="1">IF(AG51&gt;0,AH38*Input!$B$54,IF((AG51+AH38)&gt;0,(AH38+AG51)*Input!$B$54,0))</f>
        <v>0</v>
      </c>
      <c r="AI54" s="140">
        <f ca="1">IF(AH51&gt;0,AI38*Input!$B$54,IF((AH51+AI38)&gt;0,(AI38+AH51)*Input!$B$54,0))</f>
        <v>0</v>
      </c>
      <c r="AJ54" s="140">
        <f ca="1">IF(AI51&gt;0,AJ38*Input!$B$54,IF((AI51+AJ38)&gt;0,(AJ38+AI51)*Input!$B$54,0))</f>
        <v>0</v>
      </c>
      <c r="AK54" s="140">
        <f ca="1">IF(AJ51&gt;0,AK38*Input!$B$54,IF((AJ51+AK38)&gt;0,(AK38+AJ51)*Input!$B$54,0))</f>
        <v>0</v>
      </c>
      <c r="AL54" s="140">
        <f ca="1">IF(AK51&gt;0,AL38*Input!$B$54,IF((AK51+AL38)&gt;0,(AL38+AK51)*Input!$B$54,0))</f>
        <v>0</v>
      </c>
      <c r="AM54" s="140">
        <f ca="1">IF(AL51&gt;0,AM38*Input!$B$54,IF((AL51+AM38)&gt;0,(AM38+AL51)*Input!$B$54,0))</f>
        <v>0</v>
      </c>
      <c r="AN54" s="140">
        <f ca="1">IF(AM51&gt;0,AN38*Input!$B$54,IF((AM51+AN38)&gt;0,(AN38+AM51)*Input!$B$54,0))</f>
        <v>0</v>
      </c>
      <c r="AO54" s="140">
        <f ca="1">IF(AN51&gt;0,AO38*Input!$B$54,IF((AN51+AO38)&gt;0,(AO38+AN51)*Input!$B$54,0))</f>
        <v>0</v>
      </c>
      <c r="AP54" s="140">
        <f ca="1">IF(AO51&gt;0,AP38*Input!$B$54,IF((AO51+AP38)&gt;0,(AP38+AO51)*Input!$B$54,0))</f>
        <v>0</v>
      </c>
      <c r="AQ54" s="140">
        <f ca="1">IF(AP51&gt;0,AQ38*Input!$B$54,IF((AP51+AQ38)&gt;0,(AQ38+AP51)*Input!$B$54,0))</f>
        <v>0</v>
      </c>
      <c r="AR54" s="140">
        <f ca="1">IF(AQ51&gt;0,AR38*Input!$B$54,IF((AQ51+AR38)&gt;0,(AR38+AQ51)*Input!$B$54,0))</f>
        <v>0</v>
      </c>
      <c r="AS54" s="140">
        <f ca="1">IF(AR51&gt;0,AS38*Input!$B$54,IF((AR51+AS38)&gt;0,(AS38+AR51)*Input!$B$54,0))</f>
        <v>0</v>
      </c>
      <c r="AT54" s="140">
        <f ca="1">IF(AS51&gt;0,AT38*Input!$B$54,IF((AS51+AT38)&gt;0,(AT38+AS51)*Input!$B$54,0))</f>
        <v>0</v>
      </c>
      <c r="AU54" s="140">
        <f ca="1">IF(AT51&gt;0,AU38*Input!$B$54,IF((AT51+AU38)&gt;0,(AU38+AT51)*Input!$B$54,0))</f>
        <v>0</v>
      </c>
      <c r="AV54" s="140">
        <f ca="1">IF(AU51&gt;0,AV38*Input!$B$54,IF((AU51+AV38)&gt;0,(AV38+AU51)*Input!$B$54,0))</f>
        <v>0</v>
      </c>
      <c r="AW54" s="140">
        <f ca="1">IF(AV51&gt;0,AW38*Input!$B$54,IF((AV51+AW38)&gt;0,(AW38+AV51)*Input!$B$54,0))</f>
        <v>0</v>
      </c>
      <c r="AX54" s="140">
        <f ca="1">IF(AW51&gt;0,AX38*Input!$B$54,IF((AW51+AX38)&gt;0,(AX38+AW51)*Input!$B$54,0))</f>
        <v>0</v>
      </c>
      <c r="AY54" s="140">
        <f ca="1">IF(AX51&gt;0,AY38*Input!$B$54,IF((AX51+AY38)&gt;0,(AY38+AX51)*Input!$B$54,0))</f>
        <v>0</v>
      </c>
      <c r="AZ54" s="140">
        <f ca="1">IF(AY51&gt;0,AZ38*Input!$B$54,IF((AY51+AZ38)&gt;0,(AZ38+AY51)*Input!$B$54,0))</f>
        <v>0</v>
      </c>
      <c r="BA54" s="140">
        <f ca="1">IF(AZ51&gt;0,BA38*Input!$B$54,IF((AZ51+BA38)&gt;0,(BA38+AZ51)*Input!$B$54,0))</f>
        <v>0</v>
      </c>
      <c r="BB54" s="140">
        <f ca="1">IF(BA51&gt;0,BB38*Input!$B$54,IF((BA51+BB38)&gt;0,(BB38+BA51)*Input!$B$54,0))</f>
        <v>0</v>
      </c>
      <c r="BC54" s="140">
        <f ca="1">IF(BB51&gt;0,BC38*Input!$B$54,IF((BB51+BC38)&gt;0,(BC38+BB51)*Input!$B$54,0))</f>
        <v>0</v>
      </c>
      <c r="BD54" s="140">
        <f ca="1">IF(BC51&gt;0,BD38*Input!$B$54,IF((BC51+BD38)&gt;0,(BD38+BC51)*Input!$B$54,0))</f>
        <v>0</v>
      </c>
      <c r="BE54" s="140">
        <f ca="1">IF(BD51&gt;0,BE38*Input!$B$54,IF((BD51+BE38)&gt;0,(BE38+BD51)*Input!$B$54,0))</f>
        <v>0</v>
      </c>
      <c r="BF54" s="140">
        <f ca="1">IF(BE51&gt;0,BF38*Input!$B$54,IF((BE51+BF38)&gt;0,(BF38+BE51)*Input!$B$54,0))</f>
        <v>0</v>
      </c>
      <c r="BG54" s="140">
        <f ca="1">IF(BF51&gt;0,BG38*Input!$B$54,IF((BF51+BG38)&gt;0,(BG38+BF51)*Input!$B$54,0))</f>
        <v>0</v>
      </c>
      <c r="BH54" s="140">
        <f ca="1">IF(BG51&gt;0,BH38*Input!$B$54,IF((BG51+BH38)&gt;0,(BH38+BG51)*Input!$B$54,0))</f>
        <v>0</v>
      </c>
      <c r="BI54" s="140">
        <f ca="1">IF(BH51&gt;0,BI38*Input!$B$54,IF((BH51+BI38)&gt;0,(BI38+BH51)*Input!$B$54,0))</f>
        <v>0</v>
      </c>
      <c r="BJ54" s="140">
        <f ca="1">IF(BI51&gt;0,BJ38*Input!$B$54,IF((BI51+BJ38)&gt;0,(BJ38+BI51)*Input!$B$54,0))</f>
        <v>0</v>
      </c>
      <c r="BK54" s="140">
        <f ca="1">IF(BJ51&gt;0,BK38*Input!$B$54,IF((BJ51+BK38)&gt;0,(BK38+BJ51)*Input!$B$54,0))</f>
        <v>0</v>
      </c>
      <c r="BL54" s="140">
        <f ca="1">IF(BK51&gt;0,BL38*Input!$B$54,IF((BK51+BL38)&gt;0,(BL38+BK51)*Input!$B$54,0))</f>
        <v>0</v>
      </c>
      <c r="BM54" s="140">
        <f ca="1">IF(BL51&gt;0,BM38*Input!$B$54,IF((BL51+BM38)&gt;0,(BM38+BL51)*Input!$B$54,0))</f>
        <v>0</v>
      </c>
      <c r="BN54" s="140">
        <f ca="1">IF(BM51&gt;0,BN38*Input!$B$54,IF((BM51+BN38)&gt;0,(BN38+BM51)*Input!$B$54,0))</f>
        <v>0</v>
      </c>
      <c r="BO54" s="140">
        <f ca="1">IF(BN51&gt;0,BO38*Input!$B$54,IF((BN51+BO38)&gt;0,(BO38+BN51)*Input!$B$54,0))</f>
        <v>0</v>
      </c>
      <c r="BP54" s="140">
        <f ca="1">IF(BO51&gt;0,BP38*Input!$B$54,IF((BO51+BP38)&gt;0,(BP38+BO51)*Input!$B$54,0))</f>
        <v>0</v>
      </c>
      <c r="BQ54" s="140">
        <f ca="1">IF(BP51&gt;0,BQ38*Input!$B$54,IF((BP51+BQ38)&gt;0,(BQ38+BP51)*Input!$B$54,0))</f>
        <v>0</v>
      </c>
      <c r="BR54" s="140">
        <f ca="1">IF(BQ51&gt;0,BR38*Input!$B$54,IF((BQ51+BR38)&gt;0,(BR38+BQ51)*Input!$B$54,0))</f>
        <v>0</v>
      </c>
      <c r="BS54" s="140">
        <f ca="1">IF(BR51&gt;0,BS38*Input!$B$54,IF((BR51+BS38)&gt;0,(BS38+BR51)*Input!$B$54,0))</f>
        <v>0</v>
      </c>
      <c r="BT54" s="140">
        <f ca="1">IF(BS51&gt;0,BT38*Input!$B$54,IF((BS51+BT38)&gt;0,(BT38+BS51)*Input!$B$54,0))</f>
        <v>0</v>
      </c>
      <c r="BU54" s="140">
        <f ca="1">IF(BT51&gt;0,BU38*Input!$B$54,IF((BT51+BU38)&gt;0,(BU38+BT51)*Input!$B$54,0))</f>
        <v>0</v>
      </c>
      <c r="BV54" s="140">
        <f ca="1">IF(BU51&gt;0,BV38*Input!$B$54,IF((BU51+BV38)&gt;0,(BV38+BU51)*Input!$B$54,0))</f>
        <v>0</v>
      </c>
      <c r="BW54" s="140">
        <f ca="1">IF(BV51&gt;0,BW38*Input!$B$54,IF((BV51+BW38)&gt;0,(BW38+BV51)*Input!$B$54,0))</f>
        <v>0</v>
      </c>
      <c r="BX54" s="140">
        <f ca="1">IF(BW51&gt;0,BX38*Input!$B$54,IF((BW51+BX38)&gt;0,(BX38+BW51)*Input!$B$54,0))</f>
        <v>0</v>
      </c>
    </row>
    <row r="55" spans="1:76" x14ac:dyDescent="0.25">
      <c r="A55" s="10" t="s">
        <v>154</v>
      </c>
      <c r="E55" s="141">
        <f ca="1">SUM($E$54:E54)</f>
        <v>0</v>
      </c>
      <c r="F55" s="141">
        <f ca="1">SUM($E$54:F54)</f>
        <v>0</v>
      </c>
      <c r="G55" s="141">
        <f ca="1">SUM($E$54:G54)</f>
        <v>0</v>
      </c>
      <c r="H55" s="141">
        <f ca="1">SUM($E$54:H54)</f>
        <v>0</v>
      </c>
      <c r="I55" s="141">
        <f ca="1">SUM($E$54:I54)</f>
        <v>0</v>
      </c>
      <c r="J55" s="141">
        <f ca="1">SUM($E$54:J54)</f>
        <v>0</v>
      </c>
      <c r="K55" s="141">
        <f ca="1">SUM($E$54:K54)</f>
        <v>0</v>
      </c>
      <c r="L55" s="141">
        <f ca="1">SUM($E$54:L54)</f>
        <v>0</v>
      </c>
      <c r="M55" s="141">
        <f ca="1">SUM($E$54:M54)</f>
        <v>0</v>
      </c>
      <c r="N55" s="141">
        <f ca="1">SUM($E$54:N54)</f>
        <v>0</v>
      </c>
      <c r="O55" s="141">
        <f ca="1">SUM($E$54:O54)</f>
        <v>0</v>
      </c>
      <c r="P55" s="141">
        <f ca="1">SUM($E$54:P54)</f>
        <v>0</v>
      </c>
      <c r="Q55" s="141">
        <f ca="1">SUM($E$54:Q54)</f>
        <v>0</v>
      </c>
      <c r="R55" s="141">
        <f ca="1">SUM($E$54:R54)</f>
        <v>0</v>
      </c>
      <c r="S55" s="141">
        <f ca="1">SUM($E$54:S54)</f>
        <v>0</v>
      </c>
      <c r="T55" s="141">
        <f ca="1">SUM($E$54:T54)</f>
        <v>0</v>
      </c>
      <c r="U55" s="141">
        <f ca="1">SUM($E$54:U54)</f>
        <v>0</v>
      </c>
      <c r="V55" s="141">
        <f ca="1">SUM($E$54:V54)</f>
        <v>0</v>
      </c>
      <c r="W55" s="141">
        <f ca="1">SUM($E$54:W54)</f>
        <v>0</v>
      </c>
      <c r="X55" s="141">
        <f ca="1">SUM($E$54:X54)</f>
        <v>0</v>
      </c>
      <c r="Y55" s="141">
        <f ca="1">SUM($E$54:Y54)</f>
        <v>0</v>
      </c>
      <c r="Z55" s="141">
        <f ca="1">SUM($E$54:Z54)</f>
        <v>0</v>
      </c>
      <c r="AA55" s="141">
        <f ca="1">SUM($E$54:AA54)</f>
        <v>0</v>
      </c>
      <c r="AB55" s="141">
        <f ca="1">SUM($E$54:AB54)</f>
        <v>0</v>
      </c>
      <c r="AC55" s="141">
        <f ca="1">SUM($E$54:AC54)</f>
        <v>0</v>
      </c>
      <c r="AD55" s="141">
        <f ca="1">SUM($E$54:AD54)</f>
        <v>0</v>
      </c>
      <c r="AE55" s="141">
        <f ca="1">SUM($E$54:AE54)</f>
        <v>0</v>
      </c>
      <c r="AF55" s="141">
        <f ca="1">SUM($E$54:AF54)</f>
        <v>0</v>
      </c>
      <c r="AG55" s="141">
        <f ca="1">SUM($E$54:AG54)</f>
        <v>0</v>
      </c>
      <c r="AH55" s="141">
        <f ca="1">SUM($E$54:AH54)</f>
        <v>0</v>
      </c>
      <c r="AI55" s="141">
        <f ca="1">SUM($E$54:AI54)</f>
        <v>0</v>
      </c>
      <c r="AJ55" s="141">
        <f ca="1">SUM($E$54:AJ54)</f>
        <v>0</v>
      </c>
      <c r="AK55" s="141">
        <f ca="1">SUM($E$54:AK54)</f>
        <v>0</v>
      </c>
      <c r="AL55" s="141">
        <f ca="1">SUM($E$54:AL54)</f>
        <v>0</v>
      </c>
      <c r="AM55" s="141">
        <f ca="1">SUM($E$54:AM54)</f>
        <v>0</v>
      </c>
      <c r="AN55" s="141">
        <f ca="1">SUM($E$54:AN54)</f>
        <v>0</v>
      </c>
      <c r="AO55" s="141">
        <f ca="1">SUM($E$54:AO54)</f>
        <v>0</v>
      </c>
      <c r="AP55" s="141">
        <f ca="1">SUM($E$54:AP54)</f>
        <v>0</v>
      </c>
      <c r="AQ55" s="141">
        <f ca="1">SUM($E$54:AQ54)</f>
        <v>0</v>
      </c>
      <c r="AR55" s="141">
        <f ca="1">SUM($E$54:AR54)</f>
        <v>0</v>
      </c>
      <c r="AS55" s="141">
        <f ca="1">SUM($E$54:AS54)</f>
        <v>0</v>
      </c>
      <c r="AT55" s="141">
        <f ca="1">SUM($E$54:AT54)</f>
        <v>0</v>
      </c>
      <c r="AU55" s="141">
        <f ca="1">SUM($E$54:AU54)</f>
        <v>0</v>
      </c>
      <c r="AV55" s="141">
        <f ca="1">SUM($E$54:AV54)</f>
        <v>0</v>
      </c>
      <c r="AW55" s="141">
        <f ca="1">SUM($E$54:AW54)</f>
        <v>0</v>
      </c>
      <c r="AX55" s="141">
        <f ca="1">SUM($E$54:AX54)</f>
        <v>0</v>
      </c>
      <c r="AY55" s="141">
        <f ca="1">SUM($E$54:AY54)</f>
        <v>0</v>
      </c>
      <c r="AZ55" s="141">
        <f ca="1">SUM($E$54:AZ54)</f>
        <v>0</v>
      </c>
      <c r="BA55" s="141">
        <f ca="1">SUM($E$54:BA54)</f>
        <v>0</v>
      </c>
      <c r="BB55" s="141">
        <f ca="1">SUM($E$54:BB54)</f>
        <v>0</v>
      </c>
      <c r="BC55" s="141">
        <f ca="1">SUM($E$54:BC54)</f>
        <v>0</v>
      </c>
      <c r="BD55" s="141">
        <f ca="1">SUM($E$54:BD54)</f>
        <v>0</v>
      </c>
      <c r="BE55" s="141">
        <f ca="1">SUM($E$54:BE54)</f>
        <v>0</v>
      </c>
      <c r="BF55" s="141">
        <f ca="1">SUM($E$54:BF54)</f>
        <v>0</v>
      </c>
      <c r="BG55" s="141">
        <f ca="1">SUM($E$54:BG54)</f>
        <v>0</v>
      </c>
      <c r="BH55" s="141">
        <f ca="1">SUM($E$54:BH54)</f>
        <v>0</v>
      </c>
      <c r="BI55" s="141">
        <f ca="1">SUM($E$54:BI54)</f>
        <v>0</v>
      </c>
      <c r="BJ55" s="141">
        <f ca="1">SUM($E$54:BJ54)</f>
        <v>0</v>
      </c>
      <c r="BK55" s="141">
        <f ca="1">SUM($E$54:BK54)</f>
        <v>0</v>
      </c>
      <c r="BL55" s="141">
        <f ca="1">SUM($E$54:BL54)</f>
        <v>0</v>
      </c>
      <c r="BM55" s="141">
        <f ca="1">SUM($E$54:BM54)</f>
        <v>0</v>
      </c>
      <c r="BN55" s="141">
        <f ca="1">SUM($E$54:BN54)</f>
        <v>0</v>
      </c>
      <c r="BO55" s="141">
        <f ca="1">SUM($E$54:BO54)</f>
        <v>0</v>
      </c>
      <c r="BP55" s="141">
        <f ca="1">SUM($E$54:BP54)</f>
        <v>0</v>
      </c>
      <c r="BQ55" s="141">
        <f ca="1">SUM($E$54:BQ54)</f>
        <v>0</v>
      </c>
      <c r="BR55" s="141">
        <f ca="1">SUM($E$54:BR54)</f>
        <v>0</v>
      </c>
      <c r="BS55" s="141">
        <f ca="1">SUM($E$54:BS54)</f>
        <v>0</v>
      </c>
      <c r="BT55" s="141">
        <f ca="1">SUM($E$54:BT54)</f>
        <v>0</v>
      </c>
      <c r="BU55" s="141">
        <f ca="1">SUM($E$54:BU54)</f>
        <v>0</v>
      </c>
      <c r="BV55" s="141">
        <f ca="1">SUM($E$54:BV54)</f>
        <v>0</v>
      </c>
      <c r="BW55" s="141">
        <f ca="1">SUM($E$54:BW54)</f>
        <v>0</v>
      </c>
      <c r="BX55" s="141">
        <f ca="1">SUM($E$54:BX54)</f>
        <v>0</v>
      </c>
    </row>
  </sheetData>
  <conditionalFormatting sqref="C33:D33 D15 C23 C1:D14 C24:D31 C16:D22 C36:D1048576">
    <cfRule type="containsText" dxfId="4" priority="8" operator="containsText" text="false">
      <formula>NOT(ISERROR(SEARCH("false",C1)))</formula>
    </cfRule>
    <cfRule type="containsText" dxfId="3" priority="9" operator="containsText" text="true">
      <formula>NOT(ISERROR(SEARCH("true",C1)))</formula>
    </cfRule>
  </conditionalFormatting>
  <conditionalFormatting sqref="C15">
    <cfRule type="containsText" dxfId="2" priority="7" operator="containsText" text="true">
      <formula>NOT(ISERROR(SEARCH("true",C15)))</formula>
    </cfRule>
  </conditionalFormatting>
  <conditionalFormatting sqref="C34:D35">
    <cfRule type="containsText" dxfId="1" priority="5" operator="containsText" text="false">
      <formula>NOT(ISERROR(SEARCH("false",C34)))</formula>
    </cfRule>
    <cfRule type="containsText" dxfId="0" priority="6" operator="containsText" text="true">
      <formula>NOT(ISERROR(SEARCH("true",C34)))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28607-438C-417B-AC15-B1929D7E7BBA}">
  <sheetPr>
    <tabColor theme="7" tint="0.39997558519241921"/>
  </sheetPr>
  <dimension ref="A1:E35"/>
  <sheetViews>
    <sheetView tabSelected="1" zoomScaleNormal="100" workbookViewId="0">
      <selection activeCell="B8" sqref="B8"/>
    </sheetView>
  </sheetViews>
  <sheetFormatPr defaultColWidth="9.26953125" defaultRowHeight="11.5" x14ac:dyDescent="0.25"/>
  <cols>
    <col min="1" max="1" width="35.54296875" style="10" bestFit="1" customWidth="1"/>
    <col min="2" max="2" width="15.26953125" style="10" bestFit="1" customWidth="1"/>
    <col min="3" max="3" width="11.7265625" style="10" bestFit="1" customWidth="1"/>
    <col min="4" max="4" width="13.26953125" style="10" bestFit="1" customWidth="1"/>
    <col min="5" max="16384" width="9.26953125" style="10"/>
  </cols>
  <sheetData>
    <row r="1" spans="1:4" s="77" customFormat="1" x14ac:dyDescent="0.25">
      <c r="A1" s="76" t="s">
        <v>5</v>
      </c>
    </row>
    <row r="3" spans="1:4" s="64" customFormat="1" x14ac:dyDescent="0.25">
      <c r="A3" s="94"/>
      <c r="B3" s="89"/>
    </row>
    <row r="4" spans="1:4" s="69" customFormat="1" x14ac:dyDescent="0.25">
      <c r="A4" s="69" t="s">
        <v>18</v>
      </c>
      <c r="B4" s="93">
        <f ca="1">MAX(Financial!$E$15:$BX$15)</f>
        <v>2126999.9999999991</v>
      </c>
    </row>
    <row r="5" spans="1:4" s="62" customFormat="1" x14ac:dyDescent="0.25">
      <c r="A5" s="63" t="str">
        <f>Financial!A11</f>
        <v>Starting-up costs</v>
      </c>
      <c r="B5" s="90">
        <f>Financial!$E$11</f>
        <v>115000</v>
      </c>
      <c r="D5" s="90"/>
    </row>
    <row r="6" spans="1:4" s="62" customFormat="1" x14ac:dyDescent="0.25">
      <c r="A6" s="63" t="s">
        <v>97</v>
      </c>
      <c r="B6" s="90">
        <f ca="1">SUM(Financial!E12:BX12)</f>
        <v>1512000</v>
      </c>
    </row>
    <row r="7" spans="1:4" s="62" customFormat="1" x14ac:dyDescent="0.25">
      <c r="A7" s="63" t="str">
        <f>Financial!A13</f>
        <v>Fixed costs</v>
      </c>
      <c r="B7" s="90">
        <f>SUM(Financial!$E$13:$BX$13)</f>
        <v>500000.00000000029</v>
      </c>
    </row>
    <row r="8" spans="1:4" s="69" customFormat="1" x14ac:dyDescent="0.25">
      <c r="A8" s="69" t="s">
        <v>15</v>
      </c>
      <c r="B8" s="93">
        <f ca="1">MAX(Financial!E21:BX21)</f>
        <v>2379999.9999999991</v>
      </c>
    </row>
    <row r="9" spans="1:4" s="27" customFormat="1" x14ac:dyDescent="0.25">
      <c r="A9" s="85" t="s">
        <v>99</v>
      </c>
      <c r="B9" s="91">
        <f ca="1">SUM(Financial!E18:BX18)</f>
        <v>714000</v>
      </c>
    </row>
    <row r="10" spans="1:4" s="27" customFormat="1" x14ac:dyDescent="0.25">
      <c r="A10" s="85" t="s">
        <v>100</v>
      </c>
      <c r="B10" s="91">
        <f ca="1">SUM(Financial!E19:BX19)</f>
        <v>1665999.9999999991</v>
      </c>
    </row>
    <row r="11" spans="1:4" s="62" customFormat="1" x14ac:dyDescent="0.25">
      <c r="A11" s="95" t="s">
        <v>56</v>
      </c>
      <c r="B11" s="90">
        <f ca="1">MAX(Financial!E45:BX45)</f>
        <v>0</v>
      </c>
    </row>
    <row r="12" spans="1:4" s="70" customFormat="1" x14ac:dyDescent="0.25">
      <c r="A12" s="70" t="s">
        <v>47</v>
      </c>
      <c r="B12" s="92"/>
    </row>
    <row r="13" spans="1:4" s="62" customFormat="1" hidden="1" x14ac:dyDescent="0.25">
      <c r="A13" s="63" t="s">
        <v>57</v>
      </c>
      <c r="B13" s="90">
        <f>Financial!E32</f>
        <v>500000</v>
      </c>
    </row>
    <row r="14" spans="1:4" s="62" customFormat="1" x14ac:dyDescent="0.25">
      <c r="A14" s="63" t="s">
        <v>58</v>
      </c>
      <c r="B14" s="90">
        <f>SUM(B15:B17)</f>
        <v>1000000</v>
      </c>
      <c r="C14" s="90"/>
    </row>
    <row r="15" spans="1:4" s="27" customFormat="1" x14ac:dyDescent="0.25">
      <c r="A15" s="65" t="s">
        <v>105</v>
      </c>
      <c r="B15" s="91">
        <f>Financial!$E$30</f>
        <v>500000</v>
      </c>
    </row>
    <row r="16" spans="1:4" s="27" customFormat="1" x14ac:dyDescent="0.25">
      <c r="A16" s="65" t="s">
        <v>106</v>
      </c>
      <c r="B16" s="91">
        <f>Financial!$K$30</f>
        <v>0</v>
      </c>
    </row>
    <row r="17" spans="1:5" s="27" customFormat="1" x14ac:dyDescent="0.25">
      <c r="A17" s="65" t="s">
        <v>71</v>
      </c>
      <c r="B17" s="91">
        <f>Financial!$Q$30</f>
        <v>500000</v>
      </c>
    </row>
    <row r="18" spans="1:5" s="62" customFormat="1" x14ac:dyDescent="0.25">
      <c r="A18" s="62" t="s">
        <v>62</v>
      </c>
      <c r="B18" s="102">
        <f ca="1">Financial!BX53</f>
        <v>0.21733333333333313</v>
      </c>
    </row>
    <row r="19" spans="1:5" s="62" customFormat="1" x14ac:dyDescent="0.25">
      <c r="A19" s="62" t="s">
        <v>63</v>
      </c>
      <c r="B19" s="103">
        <f ca="1">XIRR(Financial!E50:BX50,Financial!E7:BX7)</f>
        <v>5.0811496376991269E-2</v>
      </c>
    </row>
    <row r="20" spans="1:5" s="74" customFormat="1" x14ac:dyDescent="0.25">
      <c r="A20" s="69" t="s">
        <v>141</v>
      </c>
    </row>
    <row r="21" spans="1:5" s="27" customFormat="1" x14ac:dyDescent="0.25">
      <c r="A21" s="65" t="s">
        <v>23</v>
      </c>
      <c r="B21" s="91">
        <f ca="1">SUM(Financial!$E$24:$P$24)</f>
        <v>-429750.00000000006</v>
      </c>
    </row>
    <row r="22" spans="1:5" s="27" customFormat="1" x14ac:dyDescent="0.25">
      <c r="A22" s="65" t="s">
        <v>24</v>
      </c>
      <c r="B22" s="91">
        <f ca="1">SUM(Financial!$Q$24:$AB$24)</f>
        <v>-488000.00000000006</v>
      </c>
      <c r="C22" s="91"/>
    </row>
    <row r="23" spans="1:5" s="27" customFormat="1" x14ac:dyDescent="0.25">
      <c r="A23" s="65" t="s">
        <v>59</v>
      </c>
      <c r="B23" s="91">
        <f ca="1">SUM(Financial!$AC$24:$AN$24)</f>
        <v>106999.99999999956</v>
      </c>
    </row>
    <row r="24" spans="1:5" s="27" customFormat="1" x14ac:dyDescent="0.25">
      <c r="A24" s="65" t="s">
        <v>60</v>
      </c>
      <c r="B24" s="91">
        <f ca="1">SUM(Financial!$AO$24:$AZ$24)</f>
        <v>107000.00000000099</v>
      </c>
    </row>
    <row r="25" spans="1:5" s="27" customFormat="1" x14ac:dyDescent="0.25">
      <c r="A25" s="65" t="s">
        <v>61</v>
      </c>
      <c r="B25" s="91">
        <f ca="1">SUM(Financial!$BA$24:$BL$24)</f>
        <v>361750.00000000023</v>
      </c>
    </row>
    <row r="26" spans="1:5" s="27" customFormat="1" x14ac:dyDescent="0.25">
      <c r="A26" s="65" t="s">
        <v>64</v>
      </c>
      <c r="B26" s="91">
        <f ca="1">SUM(Financial!$BM$24:$BX$24)</f>
        <v>594999.99999999907</v>
      </c>
    </row>
    <row r="27" spans="1:5" s="69" customFormat="1" x14ac:dyDescent="0.25">
      <c r="A27" s="69" t="s">
        <v>65</v>
      </c>
    </row>
    <row r="28" spans="1:5" s="27" customFormat="1" x14ac:dyDescent="0.25">
      <c r="A28" s="65" t="s">
        <v>23</v>
      </c>
      <c r="B28" s="91">
        <f ca="1">SUM(Financial!$E$50:$P$50)</f>
        <v>-500000</v>
      </c>
    </row>
    <row r="29" spans="1:5" s="27" customFormat="1" x14ac:dyDescent="0.25">
      <c r="A29" s="65" t="s">
        <v>24</v>
      </c>
      <c r="B29" s="91">
        <f ca="1">SUM(Financial!$Q$50:$AB$50)</f>
        <v>-500000</v>
      </c>
      <c r="C29" s="91"/>
      <c r="E29" s="114"/>
    </row>
    <row r="30" spans="1:5" s="27" customFormat="1" x14ac:dyDescent="0.25">
      <c r="A30" s="65" t="s">
        <v>59</v>
      </c>
      <c r="B30" s="91">
        <f ca="1">SUM(Financial!$AC$50:$AN$50)</f>
        <v>0</v>
      </c>
      <c r="C30" s="91"/>
      <c r="D30" s="114"/>
    </row>
    <row r="31" spans="1:5" s="27" customFormat="1" x14ac:dyDescent="0.25">
      <c r="A31" s="65" t="s">
        <v>60</v>
      </c>
      <c r="B31" s="91">
        <f ca="1">SUM(Financial!$AO$50:$AZ$50)</f>
        <v>27333.333333334187</v>
      </c>
      <c r="C31" s="91"/>
    </row>
    <row r="32" spans="1:5" s="27" customFormat="1" x14ac:dyDescent="0.25">
      <c r="A32" s="65" t="s">
        <v>61</v>
      </c>
      <c r="B32" s="91">
        <f ca="1">SUM(Financial!$BA$50:$BL$50)</f>
        <v>594999.99999999988</v>
      </c>
      <c r="C32" s="91"/>
    </row>
    <row r="33" spans="1:3" s="27" customFormat="1" x14ac:dyDescent="0.25">
      <c r="A33" s="65" t="s">
        <v>64</v>
      </c>
      <c r="B33" s="91">
        <f ca="1">SUM(Financial!$BM$50:$BX$50)+Financial!BX41</f>
        <v>630666.6666666657</v>
      </c>
      <c r="C33" s="91"/>
    </row>
    <row r="34" spans="1:3" s="69" customFormat="1" x14ac:dyDescent="0.25">
      <c r="A34" s="69" t="s">
        <v>145</v>
      </c>
    </row>
    <row r="35" spans="1:3" s="27" customFormat="1" x14ac:dyDescent="0.25">
      <c r="A35" s="65" t="s">
        <v>146</v>
      </c>
      <c r="B35" s="91">
        <f ca="1">Financial!BX55</f>
        <v>0</v>
      </c>
    </row>
  </sheetData>
  <phoneticPr fontId="1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4BB6A-75F4-4C41-B83A-F1D3FB76940F}">
  <dimension ref="A1:G37"/>
  <sheetViews>
    <sheetView zoomScale="80" zoomScaleNormal="80" workbookViewId="0">
      <selection activeCell="A36" sqref="A36:XFD36"/>
    </sheetView>
  </sheetViews>
  <sheetFormatPr defaultRowHeight="14.5" x14ac:dyDescent="0.35"/>
  <cols>
    <col min="1" max="1" width="53.453125" customWidth="1"/>
    <col min="2" max="2" width="10.1796875" bestFit="1" customWidth="1"/>
  </cols>
  <sheetData>
    <row r="1" spans="1:6" x14ac:dyDescent="0.35">
      <c r="A1" s="8" t="s">
        <v>108</v>
      </c>
      <c r="B1" s="8"/>
    </row>
    <row r="2" spans="1:6" x14ac:dyDescent="0.35">
      <c r="A2" s="9"/>
      <c r="B2" s="9"/>
    </row>
    <row r="3" spans="1:6" x14ac:dyDescent="0.35">
      <c r="A3" s="9" t="s">
        <v>109</v>
      </c>
      <c r="B3" s="129">
        <v>175</v>
      </c>
    </row>
    <row r="4" spans="1:6" x14ac:dyDescent="0.35">
      <c r="A4" s="10" t="s">
        <v>110</v>
      </c>
      <c r="B4" s="129">
        <v>150</v>
      </c>
    </row>
    <row r="5" spans="1:6" x14ac:dyDescent="0.35">
      <c r="A5" s="10" t="s">
        <v>115</v>
      </c>
      <c r="B5" s="129">
        <v>94.8</v>
      </c>
    </row>
    <row r="6" spans="1:6" x14ac:dyDescent="0.35">
      <c r="A6" s="9" t="s">
        <v>114</v>
      </c>
      <c r="B6" s="129">
        <v>30</v>
      </c>
    </row>
    <row r="7" spans="1:6" x14ac:dyDescent="0.35">
      <c r="A7" s="9" t="s">
        <v>127</v>
      </c>
      <c r="B7" s="129">
        <v>189.39</v>
      </c>
    </row>
    <row r="8" spans="1:6" x14ac:dyDescent="0.35">
      <c r="A8" s="9" t="s">
        <v>128</v>
      </c>
      <c r="B8" s="129">
        <v>16900</v>
      </c>
      <c r="F8" s="135"/>
    </row>
    <row r="9" spans="1:6" x14ac:dyDescent="0.35">
      <c r="A9" s="10" t="s">
        <v>132</v>
      </c>
      <c r="B9" s="129">
        <v>4247</v>
      </c>
    </row>
    <row r="10" spans="1:6" s="133" customFormat="1" x14ac:dyDescent="0.35">
      <c r="A10" s="10" t="s">
        <v>133</v>
      </c>
      <c r="B10" s="129">
        <v>265</v>
      </c>
    </row>
    <row r="11" spans="1:6" x14ac:dyDescent="0.35">
      <c r="A11" s="88" t="s">
        <v>111</v>
      </c>
      <c r="B11" s="129">
        <v>982</v>
      </c>
    </row>
    <row r="12" spans="1:6" x14ac:dyDescent="0.35">
      <c r="A12" s="88" t="s">
        <v>113</v>
      </c>
      <c r="B12" s="129">
        <v>1110</v>
      </c>
    </row>
    <row r="13" spans="1:6" x14ac:dyDescent="0.35">
      <c r="A13" s="10"/>
      <c r="B13" s="10"/>
    </row>
    <row r="14" spans="1:6" x14ac:dyDescent="0.35">
      <c r="A14" s="8" t="s">
        <v>112</v>
      </c>
      <c r="B14" s="8"/>
    </row>
    <row r="15" spans="1:6" x14ac:dyDescent="0.35">
      <c r="A15" s="10"/>
      <c r="B15" s="10"/>
    </row>
    <row r="16" spans="1:6" x14ac:dyDescent="0.35">
      <c r="A16" s="10" t="s">
        <v>116</v>
      </c>
      <c r="B16" s="72">
        <v>12</v>
      </c>
    </row>
    <row r="17" spans="1:7" x14ac:dyDescent="0.35">
      <c r="A17" s="10" t="s">
        <v>117</v>
      </c>
      <c r="B17" s="72">
        <v>12</v>
      </c>
    </row>
    <row r="18" spans="1:7" x14ac:dyDescent="0.35">
      <c r="A18" s="10" t="s">
        <v>126</v>
      </c>
      <c r="B18" s="72">
        <v>12</v>
      </c>
    </row>
    <row r="19" spans="1:7" x14ac:dyDescent="0.35">
      <c r="A19" s="10" t="s">
        <v>143</v>
      </c>
      <c r="B19" s="72">
        <v>3</v>
      </c>
    </row>
    <row r="20" spans="1:7" x14ac:dyDescent="0.35">
      <c r="A20" s="10" t="s">
        <v>135</v>
      </c>
      <c r="B20" s="130">
        <v>1.2800000000000001E-2</v>
      </c>
      <c r="G20" s="116"/>
    </row>
    <row r="21" spans="1:7" x14ac:dyDescent="0.35">
      <c r="A21" s="10" t="s">
        <v>134</v>
      </c>
      <c r="B21" s="18">
        <v>0.5</v>
      </c>
      <c r="G21" s="116"/>
    </row>
    <row r="22" spans="1:7" x14ac:dyDescent="0.35">
      <c r="A22" s="10" t="s">
        <v>140</v>
      </c>
      <c r="B22" s="130">
        <v>1.2699999999999999E-2</v>
      </c>
      <c r="G22" s="116"/>
    </row>
    <row r="23" spans="1:7" x14ac:dyDescent="0.35">
      <c r="A23" s="10" t="s">
        <v>139</v>
      </c>
      <c r="B23" s="18">
        <v>0.5</v>
      </c>
      <c r="G23" s="116"/>
    </row>
    <row r="24" spans="1:7" x14ac:dyDescent="0.35">
      <c r="A24" s="10" t="s">
        <v>144</v>
      </c>
      <c r="B24" s="139">
        <v>0.2</v>
      </c>
      <c r="G24" s="116"/>
    </row>
    <row r="25" spans="1:7" x14ac:dyDescent="0.35">
      <c r="C25" s="134"/>
      <c r="G25" s="116"/>
    </row>
    <row r="26" spans="1:7" x14ac:dyDescent="0.35">
      <c r="A26" s="8" t="s">
        <v>136</v>
      </c>
      <c r="B26" s="8"/>
    </row>
    <row r="28" spans="1:7" x14ac:dyDescent="0.35">
      <c r="A28" s="10" t="s">
        <v>119</v>
      </c>
      <c r="B28" s="131">
        <f>(IF(B16&gt;6,B3*6+(B16-6)*B4,B16*B3)+((B5+B6)*B17))*0.5+0.5*(B7*B18*B24)</f>
        <v>1951.068</v>
      </c>
      <c r="F28" s="134"/>
    </row>
    <row r="29" spans="1:7" x14ac:dyDescent="0.35">
      <c r="A29" s="10" t="s">
        <v>118</v>
      </c>
      <c r="B29" s="131">
        <f>B8</f>
        <v>16900</v>
      </c>
    </row>
    <row r="30" spans="1:7" x14ac:dyDescent="0.35">
      <c r="A30" s="10" t="s">
        <v>120</v>
      </c>
      <c r="B30" s="131">
        <f>(B9-B10)</f>
        <v>3982</v>
      </c>
    </row>
    <row r="31" spans="1:7" x14ac:dyDescent="0.35">
      <c r="A31" s="10" t="s">
        <v>121</v>
      </c>
      <c r="B31" s="131">
        <v>0</v>
      </c>
    </row>
    <row r="32" spans="1:7" x14ac:dyDescent="0.35">
      <c r="A32" s="10" t="s">
        <v>122</v>
      </c>
      <c r="B32" s="131">
        <v>0</v>
      </c>
    </row>
    <row r="33" spans="1:2" x14ac:dyDescent="0.35">
      <c r="A33" s="10" t="s">
        <v>123</v>
      </c>
      <c r="B33" s="131">
        <v>0</v>
      </c>
    </row>
    <row r="34" spans="1:2" x14ac:dyDescent="0.35">
      <c r="A34" s="10"/>
    </row>
    <row r="35" spans="1:2" x14ac:dyDescent="0.35">
      <c r="A35" s="104" t="s">
        <v>129</v>
      </c>
      <c r="B35" s="131">
        <f>SUM(B28:B33)</f>
        <v>22833.067999999999</v>
      </c>
    </row>
    <row r="36" spans="1:2" x14ac:dyDescent="0.35">
      <c r="A36" s="104" t="s">
        <v>130</v>
      </c>
      <c r="B36" s="131">
        <f>B28+B30+B31+(B32*B23*B22)+B33</f>
        <v>5933.0680000000002</v>
      </c>
    </row>
    <row r="37" spans="1:2" x14ac:dyDescent="0.35">
      <c r="A37" s="104" t="s">
        <v>131</v>
      </c>
      <c r="B37" s="131">
        <f>B35*Input!C29+Input!C30*B36</f>
        <v>11003.067999999999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38DAB409E45794598BD320F71431640" ma:contentTypeVersion="6" ma:contentTypeDescription="Vytvoří nový dokument" ma:contentTypeScope="" ma:versionID="5127792176e4bcfc368677c26822514c">
  <xsd:schema xmlns:xsd="http://www.w3.org/2001/XMLSchema" xmlns:xs="http://www.w3.org/2001/XMLSchema" xmlns:p="http://schemas.microsoft.com/office/2006/metadata/properties" xmlns:ns2="4069a639-af95-497d-aedf-5a6a28e5c3b8" xmlns:ns3="d91c4741-3aee-4a76-9449-2ace10f9cc64" targetNamespace="http://schemas.microsoft.com/office/2006/metadata/properties" ma:root="true" ma:fieldsID="ffe548e3be9b1ad7ed124c7f0cf70f31" ns2:_="" ns3:_="">
    <xsd:import namespace="4069a639-af95-497d-aedf-5a6a28e5c3b8"/>
    <xsd:import namespace="d91c4741-3aee-4a76-9449-2ace10f9cc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69a639-af95-497d-aedf-5a6a28e5c3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1c4741-3aee-4a76-9449-2ace10f9cc64"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7ACE6B-2614-4EE7-AFA3-4A0F43403F27}">
  <ds:schemaRefs>
    <ds:schemaRef ds:uri="http://schemas.microsoft.com/sharepoint/v3/contenttype/forms"/>
  </ds:schemaRefs>
</ds:datastoreItem>
</file>

<file path=customXml/itemProps2.xml><?xml version="1.0" encoding="utf-8"?>
<ds:datastoreItem xmlns:ds="http://schemas.openxmlformats.org/officeDocument/2006/customXml" ds:itemID="{E121B0A4-6D3B-45A8-AD4A-9415A430530E}">
  <ds:schemaRefs>
    <ds:schemaRef ds:uri="http://purl.org/dc/dcmitype/"/>
    <ds:schemaRef ds:uri="c708ae90-f2c9-4371-a6ab-f7f009841ab6"/>
    <ds:schemaRef ds:uri="http://purl.org/dc/elements/1.1/"/>
    <ds:schemaRef ds:uri="a2b21a30-614b-4db2-ba7c-eba491841703"/>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8D9C263-D8B7-4479-9954-593E7E9C6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69a639-af95-497d-aedf-5a6a28e5c3b8"/>
    <ds:schemaRef ds:uri="d91c4741-3aee-4a76-9449-2ace10f9cc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Input</vt:lpstr>
      <vt:lpstr>Operational</vt:lpstr>
      <vt:lpstr>Financial</vt:lpstr>
      <vt:lpstr>Output</vt:lpstr>
      <vt:lpstr>OP 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Corazon Oudt</dc:creator>
  <cp:lastModifiedBy>Björn Vennema</cp:lastModifiedBy>
  <dcterms:created xsi:type="dcterms:W3CDTF">2019-01-31T08:41:43Z</dcterms:created>
  <dcterms:modified xsi:type="dcterms:W3CDTF">2022-03-15T14:48:09Z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0x010100B38DAB409E45794598BD320F71431640</vt:lpwstr>
  </property>
</Properties>
</file>